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4TO. TRIMESTRE\Formatos excel\"/>
    </mc:Choice>
  </mc:AlternateContent>
  <xr:revisionPtr revIDLastSave="0" documentId="8_{9F05B897-46E4-4FA9-BEE0-6F6265E1A12B}" xr6:coauthVersionLast="47" xr6:coauthVersionMax="47" xr10:uidLastSave="{00000000-0000-0000-0000-000000000000}"/>
  <bookViews>
    <workbookView xWindow="-120" yWindow="-120" windowWidth="20730" windowHeight="11040" xr2:uid="{0997056E-72B7-4668-9232-7594B3306523}"/>
  </bookViews>
  <sheets>
    <sheet name="Formato 1" sheetId="2" r:id="rId1"/>
    <sheet name="Formato 2" sheetId="3" r:id="rId2"/>
    <sheet name="Formato 3" sheetId="4" r:id="rId3"/>
    <sheet name="Hoja1" sheetId="16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  <sheet name="7a" sheetId="11" state="hidden" r:id="rId11"/>
    <sheet name="7b" sheetId="12" state="hidden" r:id="rId12"/>
    <sheet name="7c" sheetId="13" state="hidden" r:id="rId13"/>
    <sheet name="7d" sheetId="14" state="hidden" r:id="rId14"/>
    <sheet name="F8_IEA" sheetId="15" state="hidden" r:id="rId15"/>
  </sheets>
  <externalReferences>
    <externalReference r:id="rId16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B93" i="7"/>
  <c r="C93" i="7"/>
  <c r="D93" i="7"/>
  <c r="E93" i="7"/>
  <c r="F93" i="7"/>
  <c r="G93" i="7"/>
  <c r="B103" i="7"/>
  <c r="C103" i="7"/>
  <c r="E103" i="7"/>
  <c r="F103" i="7"/>
  <c r="G103" i="7"/>
  <c r="A4" i="3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8" i="7" s="1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C55" i="5"/>
  <c r="C53" i="5"/>
  <c r="C49" i="5"/>
  <c r="B53" i="5"/>
  <c r="B49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E84" i="7" l="1"/>
  <c r="C9" i="7"/>
  <c r="E79" i="2"/>
  <c r="F79" i="2"/>
  <c r="E47" i="2"/>
  <c r="E59" i="2" s="1"/>
  <c r="E81" i="2" s="1"/>
  <c r="F47" i="2"/>
  <c r="F59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G18" i="7"/>
  <c r="G38" i="7"/>
  <c r="G75" i="7"/>
  <c r="G133" i="7"/>
  <c r="G150" i="7"/>
  <c r="B9" i="7"/>
  <c r="D84" i="7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85" i="7"/>
  <c r="G48" i="7"/>
  <c r="G10" i="7"/>
  <c r="G9" i="7" s="1"/>
  <c r="F9" i="7"/>
  <c r="D9" i="7"/>
  <c r="C70" i="6"/>
  <c r="F70" i="6"/>
  <c r="G45" i="6"/>
  <c r="G65" i="6" s="1"/>
  <c r="G16" i="6"/>
  <c r="G41" i="6" s="1"/>
  <c r="G37" i="6"/>
  <c r="E159" i="7" l="1"/>
  <c r="F159" i="7"/>
  <c r="C159" i="7"/>
  <c r="B159" i="7"/>
  <c r="F81" i="2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<sst xmlns="http://schemas.openxmlformats.org/spreadsheetml/2006/main" count="820" uniqueCount="567">
  <si>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</si>
  <si>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NOMBRE DEL ENTE PÚBLICO (a)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</si>
  <si>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</si>
  <si>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</si>
  <si>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</si>
  <si>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</si>
  <si>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</si>
  <si>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</si>
  <si>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</si>
  <si>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</si>
  <si>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</si>
  <si>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</si>
  <si>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</si>
  <si>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</si>
  <si>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</si>
  <si>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</si>
  <si>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</si>
  <si>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</si>
  <si>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</si>
  <si>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</si>
  <si>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</si>
  <si>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</si>
  <si>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</si>
  <si>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</si>
  <si>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</si>
  <si>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</si>
  <si>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</si>
  <si>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</si>
  <si>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</si>
  <si>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</si>
  <si>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</si>
  <si>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</si>
  <si>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</si>
  <si>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</si>
  <si>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</si>
  <si>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</si>
  <si>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</si>
  <si>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</si>
  <si>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</si>
  <si>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</si>
  <si>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</si>
  <si>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</si>
  <si>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</si>
  <si>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</si>
  <si>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</si>
  <si>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</si>
  <si>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</si>
  <si>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</si>
  <si>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</si>
  <si>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</si>
  <si>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</si>
  <si>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</si>
  <si>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</si>
  <si>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</si>
  <si>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</si>
  <si>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</si>
  <si>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</si>
  <si>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</si>
  <si>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</si>
  <si>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</si>
  <si>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</si>
  <si>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</si>
  <si>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</si>
  <si>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</si>
  <si>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</si>
  <si>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</si>
  <si>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</si>
  <si>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</si>
  <si>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</si>
  <si>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</si>
  <si>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</si>
  <si>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</si>
  <si>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</si>
  <si>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</si>
  <si>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</si>
  <si>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</si>
  <si>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</si>
  <si>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</si>
  <si>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</si>
  <si>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</si>
  <si>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</si>
  <si>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</si>
  <si>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</si>
  <si>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</si>
  <si>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</si>
  <si>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</si>
  <si>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</si>
  <si>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</si>
  <si>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</si>
  <si>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</si>
  <si>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</si>
  <si>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</si>
  <si>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</si>
  <si>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</si>
  <si>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</si>
  <si>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</si>
  <si>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</si>
  <si>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</si>
  <si>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</si>
  <si>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</si>
  <si>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</si>
  <si>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</si>
  <si>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</si>
  <si>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</si>
  <si>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</si>
  <si>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</si>
  <si>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</si>
  <si>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</si>
  <si>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</si>
  <si>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</si>
  <si>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</si>
  <si>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</si>
  <si>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</si>
  <si>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</si>
  <si>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</si>
  <si>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</si>
  <si>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</si>
  <si>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</si>
  <si>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</si>
  <si>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</si>
  <si>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</si>
  <si>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</si>
  <si>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</si>
  <si>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</si>
  <si>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</si>
  <si>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</si>
  <si>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</si>
  <si>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</si>
  <si>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</si>
  <si>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</si>
  <si>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</si>
  <si>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</si>
  <si>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</si>
  <si>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</si>
  <si>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</si>
  <si>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</si>
  <si>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</si>
  <si>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</si>
  <si>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</si>
  <si>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</si>
  <si>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</si>
  <si>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</si>
  <si>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</si>
  <si>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</si>
  <si>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</si>
  <si>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</si>
  <si>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</si>
  <si>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</si>
  <si>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</si>
  <si>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</si>
  <si>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</si>
  <si>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</si>
  <si>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</si>
  <si>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</si>
  <si>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</si>
  <si>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</si>
  <si>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</si>
  <si>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</si>
  <si>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</si>
  <si>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</si>
  <si>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</si>
  <si>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</si>
  <si>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</si>
  <si>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</si>
  <si>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</si>
  <si>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</si>
  <si>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</si>
  <si>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</si>
  <si>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</si>
  <si>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</si>
  <si>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</si>
  <si>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</si>
  <si>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</si>
  <si>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</si>
  <si>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</si>
  <si>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</si>
  <si>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</si>
  <si>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</si>
  <si>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</si>
  <si>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</si>
  <si>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</si>
  <si>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</si>
  <si>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</si>
  <si>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</si>
  <si>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</si>
  <si>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</si>
  <si>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</si>
  <si>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</si>
  <si>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</si>
  <si>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</si>
  <si>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</si>
  <si>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</si>
  <si>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</si>
  <si>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</si>
  <si>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</si>
  <si>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</si>
  <si>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</si>
  <si>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</si>
  <si>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</si>
  <si>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</si>
  <si>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</si>
  <si>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</si>
  <si>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</si>
  <si>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</si>
  <si>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</si>
  <si>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</si>
  <si>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</si>
  <si>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</si>
  <si>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</si>
  <si>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</si>
  <si>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</si>
  <si>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</si>
  <si>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</si>
  <si>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</si>
  <si>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</si>
  <si>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</si>
  <si>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</si>
  <si>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</si>
  <si>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</si>
  <si>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</si>
  <si>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</si>
  <si>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</si>
  <si>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</si>
  <si>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</si>
  <si>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</si>
  <si>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</si>
  <si>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</si>
  <si>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</si>
  <si>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</si>
  <si>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</si>
  <si>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</si>
  <si>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</si>
  <si>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</si>
  <si>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</si>
  <si>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</si>
  <si>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</si>
  <si>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</si>
  <si>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</si>
  <si>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</si>
  <si>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</si>
  <si>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</si>
  <si>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</si>
  <si>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</si>
  <si>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</si>
  <si>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</si>
  <si>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</si>
  <si>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</si>
  <si>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</si>
  <si>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</si>
  <si>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</si>
  <si>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</si>
  <si>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</si>
  <si>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</si>
  <si>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</si>
  <si>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</si>
  <si>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</si>
  <si>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</si>
  <si>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</si>
  <si>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</si>
  <si>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</si>
  <si>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</si>
  <si>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</si>
  <si>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</si>
  <si>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</si>
  <si>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</si>
  <si>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</si>
  <si>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</si>
  <si>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</si>
  <si>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</si>
  <si>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</si>
  <si>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</si>
  <si>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</si>
  <si>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</si>
  <si>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</si>
  <si>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</si>
  <si>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</si>
  <si>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</si>
  <si>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</si>
  <si>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</si>
  <si>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</si>
  <si>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</si>
  <si>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</si>
  <si>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</si>
  <si>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</si>
  <si>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</si>
  <si>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</si>
  <si>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</si>
  <si>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</si>
  <si>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</si>
  <si>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</si>
  <si>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</si>
  <si>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</si>
  <si>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</si>
  <si>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</si>
  <si>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</si>
  <si>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</si>
  <si>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</si>
  <si>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</si>
  <si>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</si>
  <si>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</si>
  <si>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</si>
  <si>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</si>
  <si>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</si>
  <si>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</si>
  <si>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</si>
  <si>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</si>
  <si>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</si>
  <si>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</si>
  <si>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</si>
  <si>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</si>
  <si>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</si>
  <si>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</si>
  <si>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</si>
  <si>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</si>
  <si>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</si>
  <si>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</si>
  <si>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</si>
  <si>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</si>
  <si>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</si>
  <si>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</si>
  <si>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</si>
  <si>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</si>
  <si>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</si>
  <si>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</si>
  <si>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</si>
  <si>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</si>
  <si>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</si>
  <si>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</si>
  <si>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</si>
  <si>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</si>
  <si>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</si>
  <si>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</si>
  <si>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</si>
  <si>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</si>
  <si>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</si>
  <si>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</si>
  <si>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</si>
  <si>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</si>
  <si>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</si>
  <si>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</si>
  <si>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</si>
  <si>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</si>
  <si>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</si>
  <si>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</si>
  <si>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</si>
  <si>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</si>
  <si>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</si>
  <si>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</si>
  <si>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</si>
  <si>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</si>
  <si>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</si>
  <si>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</si>
  <si>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</si>
  <si>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</si>
  <si>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</si>
  <si>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</si>
  <si>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</si>
  <si>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</si>
  <si>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</si>
  <si>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</si>
  <si>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</si>
  <si>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</si>
  <si>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</si>
  <si>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</si>
  <si>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</si>
  <si>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</si>
  <si>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</si>
  <si>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</si>
  <si>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</si>
  <si>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</si>
  <si>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</si>
  <si>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</si>
  <si>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</si>
  <si>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</si>
  <si>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</si>
  <si>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</si>
  <si>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</si>
  <si>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</si>
  <si>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</si>
  <si>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</si>
  <si>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</si>
  <si>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</si>
  <si>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</si>
  <si>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</si>
  <si>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</si>
  <si>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</si>
  <si>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</si>
  <si>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</si>
  <si>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</si>
  <si>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</si>
  <si>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</si>
  <si>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</si>
  <si>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</si>
  <si>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</si>
  <si>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</si>
  <si>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</si>
  <si>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</si>
  <si>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</si>
  <si>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</si>
  <si>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</si>
  <si>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</si>
  <si>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</si>
  <si>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</si>
  <si>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</si>
  <si>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</si>
  <si>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</si>
  <si>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</si>
  <si>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</si>
  <si>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</si>
  <si>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</si>
  <si>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</si>
  <si>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</si>
  <si>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</si>
  <si>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</si>
  <si>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</si>
  <si>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</si>
  <si>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</si>
  <si>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</si>
  <si>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</si>
  <si>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</si>
  <si>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</si>
  <si>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</si>
  <si>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</si>
  <si>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</si>
  <si>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</si>
  <si>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</si>
  <si>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</si>
  <si>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</si>
  <si>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</si>
  <si>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</si>
  <si>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</si>
  <si>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</si>
  <si>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</si>
  <si>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</si>
  <si>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</si>
  <si>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</si>
  <si>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</si>
  <si>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</si>
  <si>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</si>
  <si>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</si>
  <si>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</si>
  <si>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</si>
  <si>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</si>
  <si>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</si>
  <si>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</si>
  <si>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</si>
  <si>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</si>
  <si>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</si>
  <si>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</si>
  <si>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</si>
  <si>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</si>
  <si>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</si>
  <si>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</si>
  <si>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</si>
  <si>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</si>
  <si>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</si>
  <si>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</si>
  <si>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</si>
  <si>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</si>
  <si>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</si>
  <si>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</si>
  <si>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</si>
  <si>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</si>
  <si>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</si>
  <si>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</si>
  <si>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</si>
  <si>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</si>
  <si>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</si>
  <si>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</si>
  <si>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</si>
  <si>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</si>
  <si>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</si>
  <si>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</si>
  <si>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</si>
  <si>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</si>
  <si>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</si>
  <si>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</si>
  <si>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</si>
  <si>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</si>
  <si>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</si>
  <si>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</si>
  <si>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</si>
  <si>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</si>
  <si>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</si>
  <si>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</si>
  <si>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</si>
  <si>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</si>
  <si>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</si>
  <si>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</si>
  <si>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</si>
  <si>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</si>
  <si>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</si>
  <si>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</si>
  <si>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</si>
  <si>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</si>
  <si>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</si>
  <si>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</si>
  <si>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</si>
  <si>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</si>
  <si>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</si>
  <si>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</si>
  <si>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</si>
  <si>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</si>
  <si>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</si>
  <si>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</si>
  <si>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</si>
  <si>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</si>
  <si>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</si>
  <si>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</si>
  <si>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</si>
  <si>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</si>
  <si>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</si>
  <si>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</si>
  <si>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</si>
  <si>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</si>
  <si>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</si>
  <si>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</si>
  <si>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</si>
  <si>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</si>
  <si>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</si>
  <si>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</si>
  <si>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</si>
  <si>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</si>
  <si>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</si>
  <si>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</si>
  <si>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</si>
  <si>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</si>
  <si>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</si>
  <si>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</si>
  <si>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</si>
  <si>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</si>
  <si>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</si>
  <si>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</si>
  <si>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</si>
  <si>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</si>
  <si>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</si>
  <si>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</si>
  <si>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</si>
  <si>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</si>
  <si>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</si>
  <si>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</si>
  <si>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</si>
  <si>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</si>
  <si>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</si>
  <si>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</si>
  <si>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</si>
  <si>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</si>
  <si>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</si>
  <si>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</si>
  <si>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</si>
  <si>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</si>
  <si>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</si>
  <si>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</si>
  <si>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</si>
  <si>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</si>
  <si>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</si>
  <si>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</si>
  <si>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</si>
  <si>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</si>
  <si>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</si>
  <si>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</si>
  <si>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</si>
  <si>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</si>
  <si>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</si>
  <si>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</si>
  <si>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Diciembre de 2023 (b)</t>
  </si>
  <si>
    <t>Al 01 de Enero de 2023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</si>
</sst>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A23" sqref="A23"/>
    </sheetView>
  </sheetViews>
  <sheetFormatPr baseColWidth="10" defaultColWidth="11" defaultRowHeight="15" x14ac:dyDescent="0.25"/>
  <cols>
    <col min="1" max="1" width="96.42578125" customWidth="1"/>
    <col min="2" max="2" width="20.28515625" customWidth="1"/>
    <col min="3" max="3" width="20.85546875" customWidth="1"/>
    <col min="4" max="4" width="98.7109375" bestFit="1" customWidth="1"/>
    <col min="5" max="5" width="18.85546875" customWidth="1"/>
    <col min="6" max="6" width="20.710937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1</v>
      </c>
      <c r="B2" s="115"/>
      <c r="C2" s="115"/>
      <c r="D2" s="115"/>
      <c r="E2" s="115"/>
      <c r="F2" s="116"/>
    </row>
    <row r="3" spans="1:6" ht="15" customHeight="1" x14ac:dyDescent="0.25">
      <c r="A3" s="117" t="s">
        <v>2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566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7388350.25</v>
      </c>
      <c r="C9" s="49">
        <f>SUM(C10:C16)</f>
        <v>4708709.0199999996</v>
      </c>
      <c r="D9" s="48" t="s">
        <v>13</v>
      </c>
      <c r="E9" s="49">
        <f>SUM(E10:E18)</f>
        <v>3777382.49</v>
      </c>
      <c r="F9" s="49">
        <f>SUM(F10:F18)</f>
        <v>4013857.17</v>
      </c>
    </row>
    <row r="10" spans="1:6" x14ac:dyDescent="0.25">
      <c r="A10" s="50" t="s">
        <v>14</v>
      </c>
      <c r="B10" s="49">
        <v>13500</v>
      </c>
      <c r="C10" s="49">
        <v>13500</v>
      </c>
      <c r="D10" s="50" t="s">
        <v>15</v>
      </c>
      <c r="E10" s="49">
        <v>0</v>
      </c>
      <c r="F10" s="49">
        <v>0</v>
      </c>
    </row>
    <row r="11" spans="1:6" x14ac:dyDescent="0.25">
      <c r="A11" s="50" t="s">
        <v>16</v>
      </c>
      <c r="B11" s="49">
        <v>7374850.25</v>
      </c>
      <c r="C11" s="49">
        <v>4695209.0199999996</v>
      </c>
      <c r="D11" s="50" t="s">
        <v>17</v>
      </c>
      <c r="E11" s="49">
        <v>-44133.57</v>
      </c>
      <c r="F11" s="49">
        <v>-32476.99</v>
      </c>
    </row>
    <row r="12" spans="1:6" x14ac:dyDescent="0.25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6" x14ac:dyDescent="0.25">
      <c r="A13" s="50" t="s">
        <v>20</v>
      </c>
      <c r="B13" s="49">
        <v>0</v>
      </c>
      <c r="C13" s="49">
        <v>0</v>
      </c>
      <c r="D13" s="50" t="s">
        <v>21</v>
      </c>
      <c r="E13" s="49">
        <v>0</v>
      </c>
      <c r="F13" s="49">
        <v>0</v>
      </c>
    </row>
    <row r="14" spans="1:6" x14ac:dyDescent="0.25">
      <c r="A14" s="50" t="s">
        <v>22</v>
      </c>
      <c r="B14" s="49">
        <v>0</v>
      </c>
      <c r="C14" s="49">
        <v>0</v>
      </c>
      <c r="D14" s="50" t="s">
        <v>23</v>
      </c>
      <c r="E14" s="49">
        <v>0</v>
      </c>
      <c r="F14" s="49">
        <v>0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49">
        <v>3821516.06</v>
      </c>
      <c r="F16" s="49">
        <v>4046334.16</v>
      </c>
    </row>
    <row r="17" spans="1:6" x14ac:dyDescent="0.25">
      <c r="A17" s="48" t="s">
        <v>28</v>
      </c>
      <c r="B17" s="49">
        <f>SUM(B18:B24)</f>
        <v>313045.77</v>
      </c>
      <c r="C17" s="49">
        <f>SUM(C18:C24)</f>
        <v>242881.63</v>
      </c>
      <c r="D17" s="50" t="s">
        <v>29</v>
      </c>
      <c r="E17" s="49">
        <v>0</v>
      </c>
      <c r="F17" s="49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49">
        <v>0</v>
      </c>
      <c r="F18" s="49">
        <v>0</v>
      </c>
    </row>
    <row r="19" spans="1:6" x14ac:dyDescent="0.25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-64009.68</v>
      </c>
      <c r="F19" s="49">
        <f>SUM(F20:F22)</f>
        <v>30113.25</v>
      </c>
    </row>
    <row r="20" spans="1:6" x14ac:dyDescent="0.25">
      <c r="A20" s="50" t="s">
        <v>34</v>
      </c>
      <c r="B20" s="49">
        <v>313045.77</v>
      </c>
      <c r="C20" s="49">
        <v>242881.63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-64009.68</v>
      </c>
      <c r="F22" s="49">
        <v>30113.25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1324424.97</v>
      </c>
      <c r="C25" s="49">
        <f>SUM(C26:C30)</f>
        <v>706062.21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1324424.97</v>
      </c>
      <c r="C26" s="49">
        <v>706062.21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574603.24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574603.24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B9+B17+B25+B31+B37+B38+B41</f>
        <v>9025820.9900000002</v>
      </c>
      <c r="C47" s="4">
        <f>C9+C17+C25+C31+C37+C38+C41</f>
        <v>5657652.8599999994</v>
      </c>
      <c r="D47" s="2" t="s">
        <v>87</v>
      </c>
      <c r="E47" s="4">
        <f>E9+E19+E23+E26+E27+E31+E38+E42</f>
        <v>4287976.05</v>
      </c>
      <c r="F47" s="4">
        <f>F9+F19+F23+F26+F27+F31+F38+F42</f>
        <v>4043970.42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14459914.49</v>
      </c>
      <c r="C52" s="49">
        <v>14459914.49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69155842.469999999</v>
      </c>
      <c r="C53" s="49">
        <v>68948819.430000007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350122.64</v>
      </c>
      <c r="C54" s="49">
        <v>340542.64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-57656369.369999997</v>
      </c>
      <c r="C55" s="49">
        <v>-53813580.329999998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4287976.05</v>
      </c>
      <c r="F59" s="4">
        <f>F47+F57</f>
        <v>4043970.42</v>
      </c>
    </row>
    <row r="60" spans="1:6" x14ac:dyDescent="0.25">
      <c r="A60" s="3" t="s">
        <v>107</v>
      </c>
      <c r="B60" s="4">
        <f>SUM(B50:B58)</f>
        <v>26309510.229999997</v>
      </c>
      <c r="C60" s="4">
        <f>SUM(C50:C58)</f>
        <v>29935696.230000004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35335331.219999999</v>
      </c>
      <c r="C62" s="4">
        <f>SUM(C47+C60)</f>
        <v>35593349.090000004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19972929.789999999</v>
      </c>
      <c r="F63" s="49">
        <f>SUM(F64:F66)</f>
        <v>19972929.789999999</v>
      </c>
    </row>
    <row r="64" spans="1:6" x14ac:dyDescent="0.25">
      <c r="A64" s="47"/>
      <c r="B64" s="47"/>
      <c r="C64" s="47"/>
      <c r="D64" s="48" t="s">
        <v>111</v>
      </c>
      <c r="E64" s="49">
        <v>19972929.789999999</v>
      </c>
      <c r="F64" s="49">
        <v>19972929.789999999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11074425.380000012</v>
      </c>
      <c r="F68" s="49">
        <f>SUM(F69:F73)</f>
        <v>11576448.880000006</v>
      </c>
    </row>
    <row r="69" spans="1:6" x14ac:dyDescent="0.25">
      <c r="A69" s="55"/>
      <c r="B69" s="47"/>
      <c r="C69" s="47"/>
      <c r="D69" s="48" t="s">
        <v>115</v>
      </c>
      <c r="E69" s="49">
        <v>-490142.58999998868</v>
      </c>
      <c r="F69" s="49">
        <v>4499107.0100000054</v>
      </c>
    </row>
    <row r="70" spans="1:6" x14ac:dyDescent="0.25">
      <c r="A70" s="55"/>
      <c r="B70" s="47"/>
      <c r="C70" s="47"/>
      <c r="D70" s="48" t="s">
        <v>116</v>
      </c>
      <c r="E70" s="49">
        <v>11564567.970000001</v>
      </c>
      <c r="F70" s="49">
        <v>7077341.8700000001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31047355.170000009</v>
      </c>
      <c r="F79" s="4">
        <f>F63+F68+F75</f>
        <v>31549378.670000006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35335331.220000006</v>
      </c>
      <c r="F81" s="4">
        <f>F59+F79</f>
        <v>35593349.090000004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10 B48:C51 B12:C19 B21:C25 B27:C46 B56:C62 E12:F15 E17:F21 E23:F40 E42:F63 F41 E65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F28" sqref="F2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438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x14ac:dyDescent="0.25">
      <c r="A4" s="117" t="s">
        <v>439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0" t="s">
        <v>440</v>
      </c>
      <c r="B7" s="153" t="s">
        <v>305</v>
      </c>
      <c r="C7" s="153"/>
      <c r="D7" s="153"/>
      <c r="E7" s="153"/>
      <c r="F7" s="153"/>
      <c r="G7" s="153" t="s">
        <v>306</v>
      </c>
    </row>
    <row r="8" spans="1:7" ht="30" x14ac:dyDescent="0.25">
      <c r="A8" s="151"/>
      <c r="B8" s="7" t="s">
        <v>307</v>
      </c>
      <c r="C8" s="34" t="s">
        <v>403</v>
      </c>
      <c r="D8" s="34" t="s">
        <v>238</v>
      </c>
      <c r="E8" s="34" t="s">
        <v>193</v>
      </c>
      <c r="F8" s="34" t="s">
        <v>210</v>
      </c>
      <c r="G8" s="163"/>
    </row>
    <row r="9" spans="1:7" ht="15.75" customHeight="1" x14ac:dyDescent="0.25">
      <c r="A9" s="27" t="s">
        <v>441</v>
      </c>
      <c r="B9" s="123">
        <f>SUM(B10,B11,B12,B15,B16,B19)</f>
        <v>0</v>
      </c>
      <c r="C9" s="123">
        <f t="shared" ref="C9:G9" si="0">SUM(C10,C11,C12,C15,C16,C19)</f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</row>
    <row r="10" spans="1:7" x14ac:dyDescent="0.25">
      <c r="A10" s="60" t="s">
        <v>442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>
        <f>D10-E10</f>
        <v>0</v>
      </c>
    </row>
    <row r="11" spans="1:7" ht="15.75" customHeight="1" x14ac:dyDescent="0.25">
      <c r="A11" s="60" t="s">
        <v>443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444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447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448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452</v>
      </c>
      <c r="B21" s="37">
        <f>SUM(B22,B23,B24,B27,B28,B31)</f>
        <v>99478087.000000015</v>
      </c>
      <c r="C21" s="37">
        <f t="shared" ref="C21:F21" si="4">SUM(C22,C23,C24,C27,C28,C31)</f>
        <v>128468.73000000068</v>
      </c>
      <c r="D21" s="37">
        <f t="shared" si="4"/>
        <v>99606555.730000004</v>
      </c>
      <c r="E21" s="37">
        <f t="shared" si="4"/>
        <v>96534436.879999995</v>
      </c>
      <c r="F21" s="37">
        <f t="shared" si="4"/>
        <v>96534436.879999995</v>
      </c>
      <c r="G21" s="37">
        <f>SUM(G22,G23,G24,G27,G28,G31)</f>
        <v>3072118.8500000089</v>
      </c>
    </row>
    <row r="22" spans="1:7" x14ac:dyDescent="0.25">
      <c r="A22" s="60" t="s">
        <v>442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444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446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447</v>
      </c>
      <c r="B27" s="79">
        <v>99478087.000000015</v>
      </c>
      <c r="C27" s="79">
        <v>128468.73000000068</v>
      </c>
      <c r="D27" s="79">
        <v>99606555.730000004</v>
      </c>
      <c r="E27" s="79">
        <v>96534436.879999995</v>
      </c>
      <c r="F27" s="79">
        <v>96534436.879999995</v>
      </c>
      <c r="G27" s="78">
        <v>3072118.8500000089</v>
      </c>
    </row>
    <row r="28" spans="1:7" ht="30" x14ac:dyDescent="0.25">
      <c r="A28" s="61" t="s">
        <v>448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449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450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451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453</v>
      </c>
      <c r="B33" s="37">
        <f>B21+B9</f>
        <v>99478087.000000015</v>
      </c>
      <c r="C33" s="37">
        <f t="shared" ref="C33:G33" si="8">C21+C9</f>
        <v>128468.73000000068</v>
      </c>
      <c r="D33" s="37">
        <f t="shared" si="8"/>
        <v>99606555.730000004</v>
      </c>
      <c r="E33" s="37">
        <f t="shared" si="8"/>
        <v>96534436.879999995</v>
      </c>
      <c r="F33" s="37">
        <f t="shared" si="8"/>
        <v>96534436.879999995</v>
      </c>
      <c r="G33" s="37">
        <f t="shared" si="8"/>
        <v>3072118.8500000089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26 B28:F33" unlockedFormula="1"/>
    <ignoredError sqref="G12:G26 G28:G33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454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35" t="s">
        <v>455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456</v>
      </c>
      <c r="B5" s="136"/>
      <c r="C5" s="136"/>
      <c r="D5" s="136"/>
      <c r="E5" s="136"/>
      <c r="F5" s="136"/>
      <c r="G5" s="137"/>
    </row>
    <row r="6" spans="1:7" x14ac:dyDescent="0.25">
      <c r="A6" s="164" t="s">
        <v>457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458</v>
      </c>
      <c r="C7" s="165"/>
      <c r="D7" s="165"/>
      <c r="E7" s="165"/>
      <c r="F7" s="165"/>
      <c r="G7" s="165"/>
    </row>
    <row r="8" spans="1:7" ht="30" x14ac:dyDescent="0.25">
      <c r="A8" s="73" t="s">
        <v>459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266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298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474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456</v>
      </c>
      <c r="B5" s="118"/>
      <c r="C5" s="118"/>
      <c r="D5" s="118"/>
      <c r="E5" s="118"/>
      <c r="F5" s="118"/>
      <c r="G5" s="119"/>
    </row>
    <row r="6" spans="1:7" x14ac:dyDescent="0.25">
      <c r="A6" s="168" t="s">
        <v>475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458</v>
      </c>
      <c r="C7" s="165"/>
      <c r="D7" s="165"/>
      <c r="E7" s="165"/>
      <c r="F7" s="165"/>
      <c r="G7" s="165"/>
    </row>
    <row r="8" spans="1:7" x14ac:dyDescent="0.25">
      <c r="A8" s="27" t="s">
        <v>476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490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1" t="s">
        <v>457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491</v>
      </c>
    </row>
    <row r="7" spans="1:7" x14ac:dyDescent="0.25">
      <c r="A7" s="64" t="s">
        <v>459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296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298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512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513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515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475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516</v>
      </c>
    </row>
    <row r="7" spans="1:7" x14ac:dyDescent="0.25">
      <c r="A7" s="27" t="s">
        <v>476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517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512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513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518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NOMBRE DEL ENTE PÚBLICO (a)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519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520</v>
      </c>
      <c r="C4" s="125" t="s">
        <v>521</v>
      </c>
      <c r="D4" s="125" t="s">
        <v>522</v>
      </c>
      <c r="E4" s="125" t="s">
        <v>523</v>
      </c>
      <c r="F4" s="125" t="s">
        <v>524</v>
      </c>
    </row>
    <row r="5" spans="1:6" ht="12.75" customHeight="1" x14ac:dyDescent="0.25">
      <c r="A5" s="19" t="s">
        <v>525</v>
      </c>
      <c r="B5" s="55"/>
      <c r="C5" s="55"/>
      <c r="D5" s="55"/>
      <c r="E5" s="55"/>
      <c r="F5" s="55"/>
    </row>
    <row r="6" spans="1:6" ht="30" x14ac:dyDescent="0.25">
      <c r="A6" s="61" t="s">
        <v>526</v>
      </c>
      <c r="B6" s="62"/>
      <c r="C6" s="62"/>
      <c r="D6" s="62"/>
      <c r="E6" s="62"/>
      <c r="F6" s="62"/>
    </row>
    <row r="7" spans="1:6" ht="15" x14ac:dyDescent="0.25">
      <c r="A7" s="61" t="s">
        <v>527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528</v>
      </c>
      <c r="B9" s="47"/>
      <c r="C9" s="47"/>
      <c r="D9" s="47"/>
      <c r="E9" s="47"/>
      <c r="F9" s="47"/>
    </row>
    <row r="10" spans="1:6" ht="15" x14ac:dyDescent="0.25">
      <c r="A10" s="61" t="s">
        <v>529</v>
      </c>
      <c r="B10" s="62"/>
      <c r="C10" s="62"/>
      <c r="D10" s="62"/>
      <c r="E10" s="62"/>
      <c r="F10" s="62"/>
    </row>
    <row r="11" spans="1:6" ht="15" x14ac:dyDescent="0.25">
      <c r="A11" s="83" t="s">
        <v>530</v>
      </c>
      <c r="B11" s="62"/>
      <c r="C11" s="62"/>
      <c r="D11" s="62"/>
      <c r="E11" s="62"/>
      <c r="F11" s="62"/>
    </row>
    <row r="12" spans="1:6" ht="15" x14ac:dyDescent="0.25">
      <c r="A12" s="83" t="s">
        <v>531</v>
      </c>
      <c r="B12" s="62"/>
      <c r="C12" s="62"/>
      <c r="D12" s="62"/>
      <c r="E12" s="62"/>
      <c r="F12" s="62"/>
    </row>
    <row r="13" spans="1:6" ht="15" x14ac:dyDescent="0.25">
      <c r="A13" s="83" t="s">
        <v>532</v>
      </c>
      <c r="B13" s="62"/>
      <c r="C13" s="62"/>
      <c r="D13" s="62"/>
      <c r="E13" s="62"/>
      <c r="F13" s="62"/>
    </row>
    <row r="14" spans="1:6" ht="15" x14ac:dyDescent="0.25">
      <c r="A14" s="61" t="s">
        <v>533</v>
      </c>
      <c r="B14" s="62"/>
      <c r="C14" s="62"/>
      <c r="D14" s="62"/>
      <c r="E14" s="62"/>
      <c r="F14" s="62"/>
    </row>
    <row r="15" spans="1:6" ht="15" x14ac:dyDescent="0.25">
      <c r="A15" s="83" t="s">
        <v>530</v>
      </c>
      <c r="B15" s="62"/>
      <c r="C15" s="62"/>
      <c r="D15" s="62"/>
      <c r="E15" s="62"/>
      <c r="F15" s="62"/>
    </row>
    <row r="16" spans="1:6" ht="15" x14ac:dyDescent="0.25">
      <c r="A16" s="83" t="s">
        <v>531</v>
      </c>
      <c r="B16" s="62"/>
      <c r="C16" s="62"/>
      <c r="D16" s="62"/>
      <c r="E16" s="62"/>
      <c r="F16" s="62"/>
    </row>
    <row r="17" spans="1:6" ht="15" x14ac:dyDescent="0.25">
      <c r="A17" s="83" t="s">
        <v>532</v>
      </c>
      <c r="B17" s="62"/>
      <c r="C17" s="62"/>
      <c r="D17" s="62"/>
      <c r="E17" s="62"/>
      <c r="F17" s="62"/>
    </row>
    <row r="18" spans="1:6" ht="15" x14ac:dyDescent="0.25">
      <c r="A18" s="61" t="s">
        <v>534</v>
      </c>
      <c r="B18" s="126"/>
      <c r="C18" s="62"/>
      <c r="D18" s="62"/>
      <c r="E18" s="62"/>
      <c r="F18" s="62"/>
    </row>
    <row r="19" spans="1:6" ht="15" x14ac:dyDescent="0.25">
      <c r="A19" s="61" t="s">
        <v>535</v>
      </c>
      <c r="B19" s="62"/>
      <c r="C19" s="62"/>
      <c r="D19" s="62"/>
      <c r="E19" s="62"/>
      <c r="F19" s="62"/>
    </row>
    <row r="20" spans="1:6" ht="30" x14ac:dyDescent="0.25">
      <c r="A20" s="61" t="s">
        <v>536</v>
      </c>
      <c r="B20" s="127"/>
      <c r="C20" s="127"/>
      <c r="D20" s="127"/>
      <c r="E20" s="127"/>
      <c r="F20" s="127"/>
    </row>
    <row r="21" spans="1:6" ht="30" x14ac:dyDescent="0.25">
      <c r="A21" s="61" t="s">
        <v>537</v>
      </c>
      <c r="B21" s="127"/>
      <c r="C21" s="127"/>
      <c r="D21" s="127"/>
      <c r="E21" s="127"/>
      <c r="F21" s="127"/>
    </row>
    <row r="22" spans="1:6" ht="30" x14ac:dyDescent="0.25">
      <c r="A22" s="61" t="s">
        <v>538</v>
      </c>
      <c r="B22" s="127"/>
      <c r="C22" s="127"/>
      <c r="D22" s="127"/>
      <c r="E22" s="127"/>
      <c r="F22" s="127"/>
    </row>
    <row r="23" spans="1:6" ht="15" x14ac:dyDescent="0.25">
      <c r="A23" s="61" t="s">
        <v>539</v>
      </c>
      <c r="B23" s="127"/>
      <c r="C23" s="127"/>
      <c r="D23" s="127"/>
      <c r="E23" s="127"/>
      <c r="F23" s="127"/>
    </row>
    <row r="24" spans="1:6" ht="15" x14ac:dyDescent="0.25">
      <c r="A24" s="61" t="s">
        <v>540</v>
      </c>
      <c r="B24" s="128"/>
      <c r="C24" s="62"/>
      <c r="D24" s="62"/>
      <c r="E24" s="62"/>
      <c r="F24" s="62"/>
    </row>
    <row r="25" spans="1:6" ht="15" x14ac:dyDescent="0.25">
      <c r="A25" s="61" t="s">
        <v>541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542</v>
      </c>
      <c r="B27" s="47"/>
      <c r="C27" s="47"/>
      <c r="D27" s="47"/>
      <c r="E27" s="47"/>
      <c r="F27" s="47"/>
    </row>
    <row r="28" spans="1:6" ht="15" x14ac:dyDescent="0.25">
      <c r="A28" s="61" t="s">
        <v>543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544</v>
      </c>
      <c r="B30" s="47"/>
      <c r="C30" s="47"/>
      <c r="D30" s="47"/>
      <c r="E30" s="47"/>
      <c r="F30" s="47"/>
    </row>
    <row r="31" spans="1:6" ht="15" x14ac:dyDescent="0.25">
      <c r="A31" s="61" t="s">
        <v>529</v>
      </c>
      <c r="B31" s="62"/>
      <c r="C31" s="62"/>
      <c r="D31" s="62"/>
      <c r="E31" s="62"/>
      <c r="F31" s="62"/>
    </row>
    <row r="32" spans="1:6" ht="15" x14ac:dyDescent="0.25">
      <c r="A32" s="61" t="s">
        <v>533</v>
      </c>
      <c r="B32" s="62"/>
      <c r="C32" s="62"/>
      <c r="D32" s="62"/>
      <c r="E32" s="62"/>
      <c r="F32" s="62"/>
    </row>
    <row r="33" spans="1:6" ht="15" x14ac:dyDescent="0.25">
      <c r="A33" s="61" t="s">
        <v>545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546</v>
      </c>
      <c r="B35" s="47"/>
      <c r="C35" s="47"/>
      <c r="D35" s="47"/>
      <c r="E35" s="47"/>
      <c r="F35" s="47"/>
    </row>
    <row r="36" spans="1:6" ht="15" x14ac:dyDescent="0.25">
      <c r="A36" s="61" t="s">
        <v>547</v>
      </c>
      <c r="B36" s="62"/>
      <c r="C36" s="62"/>
      <c r="D36" s="62"/>
      <c r="E36" s="62"/>
      <c r="F36" s="62"/>
    </row>
    <row r="37" spans="1:6" ht="15" x14ac:dyDescent="0.25">
      <c r="A37" s="61" t="s">
        <v>548</v>
      </c>
      <c r="B37" s="62"/>
      <c r="C37" s="62"/>
      <c r="D37" s="62"/>
      <c r="E37" s="62"/>
      <c r="F37" s="62"/>
    </row>
    <row r="38" spans="1:6" ht="15" x14ac:dyDescent="0.25">
      <c r="A38" s="61" t="s">
        <v>549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550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551</v>
      </c>
      <c r="B42" s="47"/>
      <c r="C42" s="47"/>
      <c r="D42" s="47"/>
      <c r="E42" s="47"/>
      <c r="F42" s="47"/>
    </row>
    <row r="43" spans="1:6" ht="15" x14ac:dyDescent="0.25">
      <c r="A43" s="61" t="s">
        <v>552</v>
      </c>
      <c r="B43" s="62"/>
      <c r="C43" s="62"/>
      <c r="D43" s="62"/>
      <c r="E43" s="62"/>
      <c r="F43" s="62"/>
    </row>
    <row r="44" spans="1:6" ht="15" x14ac:dyDescent="0.25">
      <c r="A44" s="61" t="s">
        <v>553</v>
      </c>
      <c r="B44" s="62"/>
      <c r="C44" s="62"/>
      <c r="D44" s="62"/>
      <c r="E44" s="62"/>
      <c r="F44" s="62"/>
    </row>
    <row r="45" spans="1:6" ht="15" x14ac:dyDescent="0.25">
      <c r="A45" s="61" t="s">
        <v>554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555</v>
      </c>
      <c r="B47" s="47"/>
      <c r="C47" s="47"/>
      <c r="D47" s="47"/>
      <c r="E47" s="47"/>
      <c r="F47" s="47"/>
    </row>
    <row r="48" spans="1:6" ht="15" x14ac:dyDescent="0.25">
      <c r="A48" s="61" t="s">
        <v>553</v>
      </c>
      <c r="B48" s="127"/>
      <c r="C48" s="127"/>
      <c r="D48" s="127"/>
      <c r="E48" s="127"/>
      <c r="F48" s="127"/>
    </row>
    <row r="49" spans="1:6" ht="15" x14ac:dyDescent="0.25">
      <c r="A49" s="61" t="s">
        <v>554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556</v>
      </c>
      <c r="B51" s="47"/>
      <c r="C51" s="47"/>
      <c r="D51" s="47"/>
      <c r="E51" s="47"/>
      <c r="F51" s="47"/>
    </row>
    <row r="52" spans="1:6" ht="15" x14ac:dyDescent="0.25">
      <c r="A52" s="61" t="s">
        <v>553</v>
      </c>
      <c r="B52" s="62"/>
      <c r="C52" s="62"/>
      <c r="D52" s="62"/>
      <c r="E52" s="62"/>
      <c r="F52" s="62"/>
    </row>
    <row r="53" spans="1:6" ht="15" x14ac:dyDescent="0.25">
      <c r="A53" s="61" t="s">
        <v>554</v>
      </c>
      <c r="B53" s="62"/>
      <c r="C53" s="62"/>
      <c r="D53" s="62"/>
      <c r="E53" s="62"/>
      <c r="F53" s="62"/>
    </row>
    <row r="54" spans="1:6" ht="15" x14ac:dyDescent="0.25">
      <c r="A54" s="61" t="s">
        <v>557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558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553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554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559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560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561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562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563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564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125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4">
        <v>4043970.42</v>
      </c>
      <c r="C18" s="112"/>
      <c r="D18" s="112"/>
      <c r="E18" s="112"/>
      <c r="F18" s="4">
        <v>4287976.05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4043970.42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4287976.05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155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C21" sqref="C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565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1" t="s">
        <v>176</v>
      </c>
      <c r="J6" s="1" t="s">
        <v>177</v>
      </c>
      <c r="K6" s="1" t="s">
        <v>178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179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180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181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182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183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184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185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186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187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188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189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880E-B37D-470E-AF85-C69B1D79E623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52" zoomScale="67" zoomScaleNormal="53" workbookViewId="0">
      <selection activeCell="B68" sqref="B6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190</v>
      </c>
      <c r="B1" s="148"/>
      <c r="C1" s="148"/>
      <c r="D1" s="149"/>
    </row>
    <row r="2" spans="1:4" x14ac:dyDescent="0.25">
      <c r="A2" s="114" t="str">
        <f>'Formato 1'!A2</f>
        <v>NOMBRE DEL ENTE PÚBLICO (a)</v>
      </c>
      <c r="B2" s="115"/>
      <c r="C2" s="115"/>
      <c r="D2" s="116"/>
    </row>
    <row r="3" spans="1:4" x14ac:dyDescent="0.25">
      <c r="A3" s="117" t="s">
        <v>191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192</v>
      </c>
      <c r="C7" s="7" t="s">
        <v>193</v>
      </c>
      <c r="D7" s="7" t="s">
        <v>194</v>
      </c>
    </row>
    <row r="8" spans="1:4" x14ac:dyDescent="0.25">
      <c r="A8" s="3" t="s">
        <v>195</v>
      </c>
      <c r="B8" s="15">
        <f>SUM(B9:B11)</f>
        <v>117162740</v>
      </c>
      <c r="C8" s="15">
        <f>SUM(C9:C11)</f>
        <v>121244473.68000001</v>
      </c>
      <c r="D8" s="15">
        <f>SUM(D9:D11)</f>
        <v>121244473.68000001</v>
      </c>
    </row>
    <row r="9" spans="1:4" x14ac:dyDescent="0.25">
      <c r="A9" s="60" t="s">
        <v>196</v>
      </c>
      <c r="B9" s="97">
        <v>0</v>
      </c>
      <c r="C9" s="97">
        <v>0</v>
      </c>
      <c r="D9" s="97">
        <v>0</v>
      </c>
    </row>
    <row r="10" spans="1:4" x14ac:dyDescent="0.25">
      <c r="A10" s="60" t="s">
        <v>197</v>
      </c>
      <c r="B10" s="97">
        <v>117162740</v>
      </c>
      <c r="C10" s="97">
        <v>121244473.68000001</v>
      </c>
      <c r="D10" s="97">
        <v>121244473.68000001</v>
      </c>
    </row>
    <row r="11" spans="1:4" x14ac:dyDescent="0.25">
      <c r="A11" s="60" t="s">
        <v>198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199</v>
      </c>
      <c r="B13" s="15">
        <f>B14+B15</f>
        <v>117162740</v>
      </c>
      <c r="C13" s="15">
        <f>C14+C15</f>
        <v>118108430.27</v>
      </c>
      <c r="D13" s="15">
        <f>D14+D15</f>
        <v>118108430.27</v>
      </c>
    </row>
    <row r="14" spans="1:4" x14ac:dyDescent="0.25">
      <c r="A14" s="60" t="s">
        <v>200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201</v>
      </c>
      <c r="B15" s="97">
        <v>117162740</v>
      </c>
      <c r="C15" s="97">
        <v>118108430.27</v>
      </c>
      <c r="D15" s="97">
        <v>118108430.27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202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203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204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205</v>
      </c>
      <c r="B21" s="15">
        <f>B8-B13+B17</f>
        <v>0</v>
      </c>
      <c r="C21" s="15">
        <f>C8-C13+C17</f>
        <v>3136043.4100000113</v>
      </c>
      <c r="D21" s="15">
        <f>D8-D13+D17</f>
        <v>3136043.4100000113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206</v>
      </c>
      <c r="B23" s="15">
        <f>B21-B11</f>
        <v>0</v>
      </c>
      <c r="C23" s="15">
        <f>C21-C11</f>
        <v>3136043.4100000113</v>
      </c>
      <c r="D23" s="15">
        <f>D21-D11</f>
        <v>3136043.4100000113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207</v>
      </c>
      <c r="B25" s="15">
        <f>B23-B17</f>
        <v>0</v>
      </c>
      <c r="C25" s="15">
        <f>C23-C17</f>
        <v>3136043.4100000113</v>
      </c>
      <c r="D25" s="15">
        <f>D23-D17</f>
        <v>3136043.4100000113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208</v>
      </c>
      <c r="B28" s="7" t="s">
        <v>209</v>
      </c>
      <c r="C28" s="7" t="s">
        <v>193</v>
      </c>
      <c r="D28" s="7" t="s">
        <v>210</v>
      </c>
    </row>
    <row r="29" spans="1:4" x14ac:dyDescent="0.25">
      <c r="A29" s="3" t="s">
        <v>211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212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213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214</v>
      </c>
      <c r="B33" s="4">
        <f>B25+B29</f>
        <v>0</v>
      </c>
      <c r="C33" s="4">
        <f>C25+C29</f>
        <v>3136043.4100000113</v>
      </c>
      <c r="D33" s="4">
        <f>D25+D29</f>
        <v>3136043.4100000113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208</v>
      </c>
      <c r="B36" s="7" t="s">
        <v>215</v>
      </c>
      <c r="C36" s="7" t="s">
        <v>193</v>
      </c>
      <c r="D36" s="7" t="s">
        <v>194</v>
      </c>
    </row>
    <row r="37" spans="1:4" ht="14.45" customHeight="1" x14ac:dyDescent="0.25">
      <c r="A37" s="3" t="s">
        <v>216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217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218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219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220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221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222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208</v>
      </c>
      <c r="B47" s="7" t="s">
        <v>215</v>
      </c>
      <c r="C47" s="7" t="s">
        <v>193</v>
      </c>
      <c r="D47" s="7" t="s">
        <v>194</v>
      </c>
    </row>
    <row r="48" spans="1:4" x14ac:dyDescent="0.25">
      <c r="A48" s="98" t="s">
        <v>223</v>
      </c>
      <c r="B48" s="99">
        <v>117162740</v>
      </c>
      <c r="C48" s="99">
        <v>121244473.68000001</v>
      </c>
      <c r="D48" s="99">
        <v>121244473.68000001</v>
      </c>
    </row>
    <row r="49" spans="1:4" x14ac:dyDescent="0.25">
      <c r="A49" s="22" t="s">
        <v>224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217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220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200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203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225</v>
      </c>
      <c r="B57" s="4">
        <f>B48+B49-B53+B55</f>
        <v>117162740</v>
      </c>
      <c r="C57" s="4">
        <f>C48+C49-C53+C55</f>
        <v>121244473.68000001</v>
      </c>
      <c r="D57" s="4">
        <f>D48+D49-D53+D55</f>
        <v>121244473.68000001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226</v>
      </c>
      <c r="B59" s="4">
        <f>B57-B49</f>
        <v>117162740</v>
      </c>
      <c r="C59" s="4">
        <f>C57-C49</f>
        <v>121244473.68000001</v>
      </c>
      <c r="D59" s="4">
        <f>D57-D49</f>
        <v>121244473.68000001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208</v>
      </c>
      <c r="B62" s="7" t="s">
        <v>215</v>
      </c>
      <c r="C62" s="7" t="s">
        <v>193</v>
      </c>
      <c r="D62" s="7" t="s">
        <v>194</v>
      </c>
    </row>
    <row r="63" spans="1:4" x14ac:dyDescent="0.25">
      <c r="A63" s="98" t="s">
        <v>197</v>
      </c>
      <c r="B63" s="101">
        <f>B10</f>
        <v>117162740</v>
      </c>
      <c r="C63" s="101">
        <f>C10</f>
        <v>121244473.68000001</v>
      </c>
      <c r="D63" s="101">
        <f>D10</f>
        <v>121244473.68000001</v>
      </c>
    </row>
    <row r="64" spans="1:4" ht="30" x14ac:dyDescent="0.25">
      <c r="A64" s="22" t="s">
        <v>227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218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221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228</v>
      </c>
      <c r="B68" s="97">
        <f>B15</f>
        <v>117162740</v>
      </c>
      <c r="C68" s="97">
        <f>C15</f>
        <v>118108430.27</v>
      </c>
      <c r="D68" s="97">
        <f>D15</f>
        <v>118108430.27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204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229</v>
      </c>
      <c r="B72" s="15">
        <f>B63+B64-B68+B70</f>
        <v>0</v>
      </c>
      <c r="C72" s="15">
        <f>C63+C64-C68+C70</f>
        <v>3136043.4100000113</v>
      </c>
      <c r="D72" s="15">
        <f>D63+D64-D68+D70</f>
        <v>3136043.4100000113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230</v>
      </c>
      <c r="B74" s="15">
        <f>B72-B64</f>
        <v>0</v>
      </c>
      <c r="C74" s="15">
        <f>C72-C64</f>
        <v>3136043.4100000113</v>
      </c>
      <c r="D74" s="15">
        <f>D72-D64</f>
        <v>3136043.4100000113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9 B29:D33 B37:D44 B49:D59 B63:D74 B11:D14 B16:D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58" zoomScale="76" zoomScaleNormal="115" workbookViewId="0">
      <selection activeCell="A38" sqref="A3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231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232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233</v>
      </c>
      <c r="B6" s="152" t="s">
        <v>234</v>
      </c>
      <c r="C6" s="152"/>
      <c r="D6" s="152"/>
      <c r="E6" s="152"/>
      <c r="F6" s="152"/>
      <c r="G6" s="152" t="s">
        <v>235</v>
      </c>
    </row>
    <row r="7" spans="1:7" ht="30" x14ac:dyDescent="0.25">
      <c r="A7" s="151"/>
      <c r="B7" s="26" t="s">
        <v>236</v>
      </c>
      <c r="C7" s="7" t="s">
        <v>237</v>
      </c>
      <c r="D7" s="26" t="s">
        <v>238</v>
      </c>
      <c r="E7" s="26" t="s">
        <v>193</v>
      </c>
      <c r="F7" s="26" t="s">
        <v>239</v>
      </c>
      <c r="G7" s="152"/>
    </row>
    <row r="8" spans="1:7" x14ac:dyDescent="0.25">
      <c r="A8" s="27" t="s">
        <v>240</v>
      </c>
      <c r="B8" s="94"/>
      <c r="C8" s="94"/>
      <c r="D8" s="94"/>
      <c r="E8" s="94"/>
      <c r="F8" s="94"/>
      <c r="G8" s="94"/>
    </row>
    <row r="9" spans="1:7" x14ac:dyDescent="0.25">
      <c r="A9" s="60" t="s">
        <v>241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248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260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266</v>
      </c>
      <c r="B34" s="49">
        <v>109750136</v>
      </c>
      <c r="C34" s="49">
        <v>977423</v>
      </c>
      <c r="D34" s="49">
        <v>110727559</v>
      </c>
      <c r="E34" s="49">
        <v>110727559</v>
      </c>
      <c r="F34" s="49">
        <v>110727559</v>
      </c>
      <c r="G34" s="49">
        <v>977423</v>
      </c>
    </row>
    <row r="35" spans="1:7" ht="14.45" customHeight="1" x14ac:dyDescent="0.25">
      <c r="A35" s="60" t="s">
        <v>267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269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270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271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272</v>
      </c>
      <c r="B41" s="4">
        <f t="shared" ref="B41:G41" si="7">SUM(B9,B10,B11,B12,B13,B14,B15,B16,B28,B34,B35,B37)</f>
        <v>109750136</v>
      </c>
      <c r="C41" s="4">
        <f t="shared" si="7"/>
        <v>977423</v>
      </c>
      <c r="D41" s="4">
        <f t="shared" si="7"/>
        <v>110727559</v>
      </c>
      <c r="E41" s="4">
        <f t="shared" si="7"/>
        <v>110727559</v>
      </c>
      <c r="F41" s="4">
        <f t="shared" si="7"/>
        <v>110727559</v>
      </c>
      <c r="G41" s="4">
        <f t="shared" si="7"/>
        <v>977423</v>
      </c>
    </row>
    <row r="42" spans="1:7" x14ac:dyDescent="0.25">
      <c r="A42" s="3" t="s">
        <v>273</v>
      </c>
      <c r="B42" s="96"/>
      <c r="C42" s="96"/>
      <c r="D42" s="96"/>
      <c r="E42" s="96"/>
      <c r="F42" s="96"/>
      <c r="G42" s="4">
        <f>IF(G41&gt;0,G41,0)</f>
        <v>977423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274</v>
      </c>
      <c r="B44" s="51"/>
      <c r="C44" s="51"/>
      <c r="D44" s="51"/>
      <c r="E44" s="51"/>
      <c r="F44" s="51"/>
      <c r="G44" s="51"/>
    </row>
    <row r="45" spans="1:7" x14ac:dyDescent="0.25">
      <c r="A45" s="60" t="s">
        <v>275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284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289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294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295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297</v>
      </c>
      <c r="B70" s="4">
        <f t="shared" ref="B70:G70" si="16">B41+B65+B67</f>
        <v>109750136</v>
      </c>
      <c r="C70" s="4">
        <f t="shared" si="16"/>
        <v>977423</v>
      </c>
      <c r="D70" s="4">
        <f t="shared" si="16"/>
        <v>110727559</v>
      </c>
      <c r="E70" s="4">
        <f t="shared" si="16"/>
        <v>110727559</v>
      </c>
      <c r="F70" s="4">
        <f t="shared" si="16"/>
        <v>110727559</v>
      </c>
      <c r="G70" s="4">
        <f t="shared" si="16"/>
        <v>977423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298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299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300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301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42" zoomScale="85" zoomScaleNormal="8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302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NOMBRE DEL ENTE PÚBLICO (a)</v>
      </c>
      <c r="B2" s="129"/>
      <c r="C2" s="129"/>
      <c r="D2" s="129"/>
      <c r="E2" s="129"/>
      <c r="F2" s="129"/>
      <c r="G2" s="129"/>
    </row>
    <row r="3" spans="1:7" x14ac:dyDescent="0.25">
      <c r="A3" s="130" t="s">
        <v>303</v>
      </c>
      <c r="B3" s="130"/>
      <c r="C3" s="130"/>
      <c r="D3" s="130"/>
      <c r="E3" s="130"/>
      <c r="F3" s="130"/>
      <c r="G3" s="130"/>
    </row>
    <row r="4" spans="1:7" x14ac:dyDescent="0.25">
      <c r="A4" s="130" t="s">
        <v>304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3" t="s">
        <v>7</v>
      </c>
      <c r="B7" s="153" t="s">
        <v>305</v>
      </c>
      <c r="C7" s="153"/>
      <c r="D7" s="153"/>
      <c r="E7" s="153"/>
      <c r="F7" s="153"/>
      <c r="G7" s="154" t="s">
        <v>306</v>
      </c>
    </row>
    <row r="8" spans="1:7" ht="30" x14ac:dyDescent="0.25">
      <c r="A8" s="153"/>
      <c r="B8" s="7" t="s">
        <v>307</v>
      </c>
      <c r="C8" s="7" t="s">
        <v>308</v>
      </c>
      <c r="D8" s="7" t="s">
        <v>309</v>
      </c>
      <c r="E8" s="7" t="s">
        <v>193</v>
      </c>
      <c r="F8" s="7" t="s">
        <v>310</v>
      </c>
      <c r="G8" s="153"/>
    </row>
    <row r="9" spans="1:7" x14ac:dyDescent="0.25">
      <c r="A9" s="28" t="s">
        <v>311</v>
      </c>
      <c r="B9" s="86">
        <f t="shared" ref="B9:G9" si="0">SUM(B10,B18,B28,B38,B48,B58,B62,B71,B75)</f>
        <v>0</v>
      </c>
      <c r="C9" s="86">
        <f t="shared" si="0"/>
        <v>0</v>
      </c>
      <c r="D9" s="86">
        <f t="shared" si="0"/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</row>
    <row r="10" spans="1:7" x14ac:dyDescent="0.25">
      <c r="A10" s="87" t="s">
        <v>312</v>
      </c>
      <c r="B10" s="86">
        <f t="shared" ref="B10:G10" si="1">SUM(B11:B17)</f>
        <v>0</v>
      </c>
      <c r="C10" s="86">
        <f t="shared" si="1"/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</row>
    <row r="11" spans="1:7" x14ac:dyDescent="0.25">
      <c r="A11" s="88" t="s">
        <v>313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>D11-E11</f>
        <v>0</v>
      </c>
    </row>
    <row r="12" spans="1:7" x14ac:dyDescent="0.25">
      <c r="A12" s="88" t="s">
        <v>314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 t="shared" ref="G12:G17" si="2">D12-E12</f>
        <v>0</v>
      </c>
    </row>
    <row r="13" spans="1:7" x14ac:dyDescent="0.25">
      <c r="A13" s="88" t="s">
        <v>315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2"/>
        <v>0</v>
      </c>
    </row>
    <row r="14" spans="1:7" x14ac:dyDescent="0.25">
      <c r="A14" s="88" t="s">
        <v>316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2"/>
        <v>0</v>
      </c>
    </row>
    <row r="15" spans="1:7" x14ac:dyDescent="0.25">
      <c r="A15" s="88" t="s">
        <v>317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2"/>
        <v>0</v>
      </c>
    </row>
    <row r="16" spans="1:7" x14ac:dyDescent="0.25">
      <c r="A16" s="88" t="s">
        <v>318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319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320</v>
      </c>
      <c r="B18" s="86">
        <f t="shared" ref="B18:G18" si="3">SUM(B19:B27)</f>
        <v>0</v>
      </c>
      <c r="C18" s="86">
        <f t="shared" si="3"/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</row>
    <row r="19" spans="1:7" x14ac:dyDescent="0.25">
      <c r="A19" s="88" t="s">
        <v>321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>D19-E19</f>
        <v>0</v>
      </c>
    </row>
    <row r="20" spans="1:7" x14ac:dyDescent="0.25">
      <c r="A20" s="88" t="s">
        <v>322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x14ac:dyDescent="0.25">
      <c r="A23" s="88" t="s">
        <v>325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x14ac:dyDescent="0.25">
      <c r="A25" s="88" t="s">
        <v>327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x14ac:dyDescent="0.25">
      <c r="A26" s="88" t="s">
        <v>328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4"/>
        <v>0</v>
      </c>
    </row>
    <row r="28" spans="1:7" x14ac:dyDescent="0.25">
      <c r="A28" s="87" t="s">
        <v>330</v>
      </c>
      <c r="B28" s="86">
        <f t="shared" ref="B28:G28" si="5">SUM(B29:B37)</f>
        <v>0</v>
      </c>
      <c r="C28" s="86">
        <f t="shared" si="5"/>
        <v>0</v>
      </c>
      <c r="D28" s="86">
        <f t="shared" si="5"/>
        <v>0</v>
      </c>
      <c r="E28" s="86">
        <f t="shared" si="5"/>
        <v>0</v>
      </c>
      <c r="F28" s="86">
        <f t="shared" si="5"/>
        <v>0</v>
      </c>
      <c r="G28" s="86">
        <f t="shared" si="5"/>
        <v>0</v>
      </c>
    </row>
    <row r="29" spans="1:7" x14ac:dyDescent="0.25">
      <c r="A29" s="88" t="s">
        <v>331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f>D29-E29</f>
        <v>0</v>
      </c>
    </row>
    <row r="30" spans="1:7" x14ac:dyDescent="0.25">
      <c r="A30" s="88" t="s">
        <v>332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f t="shared" ref="G30:G37" si="6">D30-E30</f>
        <v>0</v>
      </c>
    </row>
    <row r="31" spans="1:7" x14ac:dyDescent="0.25">
      <c r="A31" s="88" t="s">
        <v>333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f t="shared" si="6"/>
        <v>0</v>
      </c>
    </row>
    <row r="32" spans="1:7" x14ac:dyDescent="0.25">
      <c r="A32" s="88" t="s">
        <v>334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f t="shared" si="6"/>
        <v>0</v>
      </c>
    </row>
    <row r="33" spans="1:7" ht="14.45" customHeight="1" x14ac:dyDescent="0.25">
      <c r="A33" s="88" t="s">
        <v>335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f t="shared" si="6"/>
        <v>0</v>
      </c>
    </row>
    <row r="34" spans="1:7" ht="14.45" customHeight="1" x14ac:dyDescent="0.25">
      <c r="A34" s="88" t="s">
        <v>336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f t="shared" si="6"/>
        <v>0</v>
      </c>
    </row>
    <row r="35" spans="1:7" ht="14.45" customHeight="1" x14ac:dyDescent="0.25">
      <c r="A35" s="88" t="s">
        <v>337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f t="shared" si="6"/>
        <v>0</v>
      </c>
    </row>
    <row r="36" spans="1:7" ht="14.45" customHeight="1" x14ac:dyDescent="0.25">
      <c r="A36" s="88" t="s">
        <v>338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f t="shared" si="6"/>
        <v>0</v>
      </c>
    </row>
    <row r="37" spans="1:7" ht="14.45" customHeight="1" x14ac:dyDescent="0.25">
      <c r="A37" s="88" t="s">
        <v>339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f t="shared" si="6"/>
        <v>0</v>
      </c>
    </row>
    <row r="38" spans="1:7" x14ac:dyDescent="0.25">
      <c r="A38" s="87" t="s">
        <v>340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342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343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344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345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346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347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348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349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350</v>
      </c>
      <c r="B48" s="86">
        <f t="shared" ref="B48:G48" si="9">SUM(B49:B57)</f>
        <v>0</v>
      </c>
      <c r="C48" s="86">
        <f t="shared" si="9"/>
        <v>0</v>
      </c>
      <c r="D48" s="86">
        <f t="shared" si="9"/>
        <v>0</v>
      </c>
      <c r="E48" s="86">
        <f t="shared" si="9"/>
        <v>0</v>
      </c>
      <c r="F48" s="86">
        <f t="shared" si="9"/>
        <v>0</v>
      </c>
      <c r="G48" s="86">
        <f t="shared" si="9"/>
        <v>0</v>
      </c>
    </row>
    <row r="49" spans="1:7" x14ac:dyDescent="0.25">
      <c r="A49" s="88" t="s">
        <v>351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f>D49-E49</f>
        <v>0</v>
      </c>
    </row>
    <row r="50" spans="1:7" x14ac:dyDescent="0.25">
      <c r="A50" s="88" t="s">
        <v>352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0">D50-E50</f>
        <v>0</v>
      </c>
    </row>
    <row r="51" spans="1:7" x14ac:dyDescent="0.25">
      <c r="A51" s="88" t="s">
        <v>353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354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355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356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0"/>
        <v>0</v>
      </c>
    </row>
    <row r="55" spans="1:7" x14ac:dyDescent="0.25">
      <c r="A55" s="88" t="s">
        <v>357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358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359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360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361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362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363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364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365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366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368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369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370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371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372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373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374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375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376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377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378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379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380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381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382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383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384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385</v>
      </c>
      <c r="B84" s="86">
        <f t="shared" ref="B84:G84" si="19">SUM(B85,B93,B103,B113,B123,B133,B137,B146,B150)</f>
        <v>117162740.00000001</v>
      </c>
      <c r="C84" s="86">
        <f t="shared" si="19"/>
        <v>4081733.68</v>
      </c>
      <c r="D84" s="86">
        <f t="shared" si="19"/>
        <v>121244473.68000001</v>
      </c>
      <c r="E84" s="86">
        <f t="shared" si="19"/>
        <v>118108430.27</v>
      </c>
      <c r="F84" s="86">
        <f t="shared" si="19"/>
        <v>118108430.27</v>
      </c>
      <c r="G84" s="86">
        <f t="shared" si="19"/>
        <v>3136043.4100000006</v>
      </c>
    </row>
    <row r="85" spans="1:7" x14ac:dyDescent="0.25">
      <c r="A85" s="87" t="s">
        <v>312</v>
      </c>
      <c r="B85" s="86">
        <f t="shared" ref="B85:G85" si="20">SUM(B86:B92)</f>
        <v>99478087.000000015</v>
      </c>
      <c r="C85" s="86">
        <f t="shared" si="20"/>
        <v>128468.73000000068</v>
      </c>
      <c r="D85" s="86">
        <f t="shared" si="20"/>
        <v>99606555.730000004</v>
      </c>
      <c r="E85" s="86">
        <f t="shared" si="20"/>
        <v>96534436.879999995</v>
      </c>
      <c r="F85" s="86">
        <f t="shared" si="20"/>
        <v>96534436.879999995</v>
      </c>
      <c r="G85" s="86">
        <f t="shared" si="20"/>
        <v>3072118.8500000006</v>
      </c>
    </row>
    <row r="86" spans="1:7" x14ac:dyDescent="0.25">
      <c r="A86" s="88" t="s">
        <v>313</v>
      </c>
      <c r="B86" s="77">
        <v>52720152.100000001</v>
      </c>
      <c r="C86" s="77">
        <v>1463062.83</v>
      </c>
      <c r="D86" s="77">
        <v>54183214.93</v>
      </c>
      <c r="E86" s="77">
        <v>54183214.93</v>
      </c>
      <c r="F86" s="77">
        <v>54183214.93</v>
      </c>
      <c r="G86" s="77">
        <v>0</v>
      </c>
    </row>
    <row r="87" spans="1:7" x14ac:dyDescent="0.25">
      <c r="A87" s="88" t="s">
        <v>314</v>
      </c>
      <c r="B87" s="77">
        <v>313812.96000000002</v>
      </c>
      <c r="C87" s="77">
        <v>-127955.32000000007</v>
      </c>
      <c r="D87" s="77">
        <v>185857.64</v>
      </c>
      <c r="E87" s="77">
        <v>185857.64</v>
      </c>
      <c r="F87" s="77">
        <v>185857.64</v>
      </c>
      <c r="G87" s="77">
        <v>0</v>
      </c>
    </row>
    <row r="88" spans="1:7" x14ac:dyDescent="0.25">
      <c r="A88" s="88" t="s">
        <v>315</v>
      </c>
      <c r="B88" s="77">
        <v>9775139.2400000002</v>
      </c>
      <c r="C88" s="77">
        <v>-45115.759999999776</v>
      </c>
      <c r="D88" s="77">
        <v>9730023.4800000004</v>
      </c>
      <c r="E88" s="77">
        <v>9474846.0999999996</v>
      </c>
      <c r="F88" s="77">
        <v>9474846.0999999996</v>
      </c>
      <c r="G88" s="77">
        <v>255177.38000000082</v>
      </c>
    </row>
    <row r="89" spans="1:7" x14ac:dyDescent="0.25">
      <c r="A89" s="88" t="s">
        <v>316</v>
      </c>
      <c r="B89" s="77">
        <v>14837589.050000001</v>
      </c>
      <c r="C89" s="77">
        <v>480316.4299999997</v>
      </c>
      <c r="D89" s="77">
        <v>15317905.48</v>
      </c>
      <c r="E89" s="77">
        <v>14881953.970000001</v>
      </c>
      <c r="F89" s="77">
        <v>14881953.970000001</v>
      </c>
      <c r="G89" s="77">
        <v>435951.50999999978</v>
      </c>
    </row>
    <row r="90" spans="1:7" x14ac:dyDescent="0.25">
      <c r="A90" s="88" t="s">
        <v>317</v>
      </c>
      <c r="B90" s="77">
        <v>19534429.039999999</v>
      </c>
      <c r="C90" s="77">
        <v>-1641839.4499999993</v>
      </c>
      <c r="D90" s="77">
        <v>17892589.59</v>
      </c>
      <c r="E90" s="77">
        <v>16678237.439999999</v>
      </c>
      <c r="F90" s="77">
        <v>16678237.439999999</v>
      </c>
      <c r="G90" s="77">
        <v>1214352.1500000004</v>
      </c>
    </row>
    <row r="91" spans="1:7" x14ac:dyDescent="0.25">
      <c r="A91" s="88" t="s">
        <v>318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</row>
    <row r="92" spans="1:7" x14ac:dyDescent="0.25">
      <c r="A92" s="88" t="s">
        <v>319</v>
      </c>
      <c r="B92" s="77">
        <v>2296964.61</v>
      </c>
      <c r="C92" s="77">
        <v>0</v>
      </c>
      <c r="D92" s="77">
        <v>2296964.61</v>
      </c>
      <c r="E92" s="77">
        <v>1130326.8</v>
      </c>
      <c r="F92" s="77">
        <v>1130326.8</v>
      </c>
      <c r="G92" s="77">
        <v>1166637.8099999998</v>
      </c>
    </row>
    <row r="93" spans="1:7" x14ac:dyDescent="0.25">
      <c r="A93" s="87" t="s">
        <v>320</v>
      </c>
      <c r="B93" s="86">
        <f t="shared" ref="B93:G93" si="21">SUM(B94:B102)</f>
        <v>10272049</v>
      </c>
      <c r="C93" s="86">
        <f t="shared" si="21"/>
        <v>686274.96000000008</v>
      </c>
      <c r="D93" s="86">
        <f t="shared" si="21"/>
        <v>10958323.960000001</v>
      </c>
      <c r="E93" s="86">
        <f t="shared" si="21"/>
        <v>10956665.75</v>
      </c>
      <c r="F93" s="86">
        <f t="shared" si="21"/>
        <v>10956665.75</v>
      </c>
      <c r="G93" s="86">
        <f t="shared" si="21"/>
        <v>1658.210000000312</v>
      </c>
    </row>
    <row r="94" spans="1:7" x14ac:dyDescent="0.25">
      <c r="A94" s="88" t="s">
        <v>321</v>
      </c>
      <c r="B94" s="77">
        <v>357314.91</v>
      </c>
      <c r="C94" s="77">
        <v>67765.22</v>
      </c>
      <c r="D94" s="77">
        <v>425080.13</v>
      </c>
      <c r="E94" s="77">
        <v>425080.13</v>
      </c>
      <c r="F94" s="77">
        <v>425080.13</v>
      </c>
      <c r="G94" s="77">
        <v>0</v>
      </c>
    </row>
    <row r="95" spans="1:7" x14ac:dyDescent="0.25">
      <c r="A95" s="88" t="s">
        <v>322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</row>
    <row r="96" spans="1:7" x14ac:dyDescent="0.25">
      <c r="A96" s="88" t="s">
        <v>323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</row>
    <row r="97" spans="1:7" x14ac:dyDescent="0.25">
      <c r="A97" s="88" t="s">
        <v>324</v>
      </c>
      <c r="B97" s="77">
        <v>19091.009999999998</v>
      </c>
      <c r="C97" s="77">
        <v>122939.75000000001</v>
      </c>
      <c r="D97" s="77">
        <v>142030.76</v>
      </c>
      <c r="E97" s="77">
        <v>140734.62</v>
      </c>
      <c r="F97" s="77">
        <v>140734.62</v>
      </c>
      <c r="G97" s="77">
        <v>1296.140000000014</v>
      </c>
    </row>
    <row r="98" spans="1:7" x14ac:dyDescent="0.25">
      <c r="A98" s="90" t="s">
        <v>325</v>
      </c>
      <c r="B98" s="77">
        <v>758925.97</v>
      </c>
      <c r="C98" s="77">
        <v>35475.700000000012</v>
      </c>
      <c r="D98" s="77">
        <v>794401.67</v>
      </c>
      <c r="E98" s="77">
        <v>794401.67</v>
      </c>
      <c r="F98" s="77">
        <v>794401.67</v>
      </c>
      <c r="G98" s="77">
        <v>0</v>
      </c>
    </row>
    <row r="99" spans="1:7" x14ac:dyDescent="0.25">
      <c r="A99" s="88" t="s">
        <v>326</v>
      </c>
      <c r="B99" s="77">
        <v>3765920.36</v>
      </c>
      <c r="C99" s="77">
        <v>776682.83000000007</v>
      </c>
      <c r="D99" s="77">
        <v>4542603.1900000004</v>
      </c>
      <c r="E99" s="77">
        <v>4542241.12</v>
      </c>
      <c r="F99" s="77">
        <v>4542241.12</v>
      </c>
      <c r="G99" s="77">
        <v>362.07000000029802</v>
      </c>
    </row>
    <row r="100" spans="1:7" x14ac:dyDescent="0.25">
      <c r="A100" s="88" t="s">
        <v>327</v>
      </c>
      <c r="B100" s="77">
        <v>1799730.91</v>
      </c>
      <c r="C100" s="77">
        <v>-1073052.9099999997</v>
      </c>
      <c r="D100" s="77">
        <v>726678</v>
      </c>
      <c r="E100" s="77">
        <v>726678</v>
      </c>
      <c r="F100" s="77">
        <v>726678</v>
      </c>
      <c r="G100" s="77">
        <v>0</v>
      </c>
    </row>
    <row r="101" spans="1:7" x14ac:dyDescent="0.25">
      <c r="A101" s="88" t="s">
        <v>328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</row>
    <row r="102" spans="1:7" x14ac:dyDescent="0.25">
      <c r="A102" s="88" t="s">
        <v>329</v>
      </c>
      <c r="B102" s="77">
        <v>3571065.84</v>
      </c>
      <c r="C102" s="77">
        <v>756464.36999999965</v>
      </c>
      <c r="D102" s="77">
        <v>4327530.21</v>
      </c>
      <c r="E102" s="77">
        <v>4327530.21</v>
      </c>
      <c r="F102" s="77">
        <v>4327530.21</v>
      </c>
      <c r="G102" s="77">
        <v>0</v>
      </c>
    </row>
    <row r="103" spans="1:7" x14ac:dyDescent="0.25">
      <c r="A103" s="87" t="s">
        <v>330</v>
      </c>
      <c r="B103" s="86">
        <f>SUM(B104:B112)</f>
        <v>7057540.2699999996</v>
      </c>
      <c r="C103" s="86">
        <f>SUM(C104:C112)</f>
        <v>3405450.6799999997</v>
      </c>
      <c r="D103" s="86">
        <f>SUM(D104:D112)</f>
        <v>10462990.949999999</v>
      </c>
      <c r="E103" s="86">
        <f>SUM(E104:E112)</f>
        <v>10400724.600000001</v>
      </c>
      <c r="F103" s="86">
        <f>SUM(F104:F112)</f>
        <v>10400724.600000001</v>
      </c>
      <c r="G103" s="86">
        <f>SUM(G104:G112)</f>
        <v>62266.349999999627</v>
      </c>
    </row>
    <row r="104" spans="1:7" x14ac:dyDescent="0.25">
      <c r="A104" s="88" t="s">
        <v>331</v>
      </c>
      <c r="B104" s="77">
        <v>720706.02</v>
      </c>
      <c r="C104" s="77">
        <v>599683.06000000006</v>
      </c>
      <c r="D104" s="77">
        <v>1320389.08</v>
      </c>
      <c r="E104" s="77">
        <v>1320389.08</v>
      </c>
      <c r="F104" s="77">
        <v>1320389.08</v>
      </c>
      <c r="G104" s="77">
        <v>0</v>
      </c>
    </row>
    <row r="105" spans="1:7" x14ac:dyDescent="0.25">
      <c r="A105" s="88" t="s">
        <v>332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7" x14ac:dyDescent="0.25">
      <c r="A106" s="88" t="s">
        <v>333</v>
      </c>
      <c r="B106" s="77">
        <v>280992.65999999997</v>
      </c>
      <c r="C106" s="77">
        <v>377660.35</v>
      </c>
      <c r="D106" s="77">
        <v>658653.01</v>
      </c>
      <c r="E106" s="77">
        <v>658653.01</v>
      </c>
      <c r="F106" s="77">
        <v>658653.01</v>
      </c>
      <c r="G106" s="77">
        <v>0</v>
      </c>
    </row>
    <row r="107" spans="1:7" x14ac:dyDescent="0.25">
      <c r="A107" s="88" t="s">
        <v>334</v>
      </c>
      <c r="B107" s="77">
        <v>889861.72</v>
      </c>
      <c r="C107" s="77">
        <v>-1864.5900000000838</v>
      </c>
      <c r="D107" s="77">
        <v>887997.13</v>
      </c>
      <c r="E107" s="77">
        <v>887997.13</v>
      </c>
      <c r="F107" s="77">
        <v>887997.13</v>
      </c>
      <c r="G107" s="77">
        <v>0</v>
      </c>
    </row>
    <row r="108" spans="1:7" x14ac:dyDescent="0.25">
      <c r="A108" s="88" t="s">
        <v>335</v>
      </c>
      <c r="B108" s="77">
        <v>1707279.41</v>
      </c>
      <c r="C108" s="77">
        <v>-340213.14</v>
      </c>
      <c r="D108" s="77">
        <v>1367066.27</v>
      </c>
      <c r="E108" s="77">
        <v>1367066.27</v>
      </c>
      <c r="F108" s="77">
        <v>1367066.27</v>
      </c>
      <c r="G108" s="77">
        <v>0</v>
      </c>
    </row>
    <row r="109" spans="1:7" x14ac:dyDescent="0.25">
      <c r="A109" s="88" t="s">
        <v>336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7" x14ac:dyDescent="0.25">
      <c r="A110" s="88" t="s">
        <v>337</v>
      </c>
      <c r="B110" s="77">
        <v>5001.28</v>
      </c>
      <c r="C110" s="77">
        <v>6017.27</v>
      </c>
      <c r="D110" s="77">
        <v>11018.55</v>
      </c>
      <c r="E110" s="77">
        <v>11018.55</v>
      </c>
      <c r="F110" s="77">
        <v>11018.55</v>
      </c>
      <c r="G110" s="77">
        <v>0</v>
      </c>
    </row>
    <row r="111" spans="1:7" x14ac:dyDescent="0.25">
      <c r="A111" s="88" t="s">
        <v>338</v>
      </c>
      <c r="B111" s="77">
        <v>946514.42</v>
      </c>
      <c r="C111" s="77">
        <v>969328.16</v>
      </c>
      <c r="D111" s="77">
        <v>1915842.58</v>
      </c>
      <c r="E111" s="77">
        <v>1915842.58</v>
      </c>
      <c r="F111" s="77">
        <v>1915842.58</v>
      </c>
      <c r="G111" s="77">
        <v>0</v>
      </c>
    </row>
    <row r="112" spans="1:7" x14ac:dyDescent="0.25">
      <c r="A112" s="88" t="s">
        <v>339</v>
      </c>
      <c r="B112" s="77">
        <v>2507184.7599999998</v>
      </c>
      <c r="C112" s="77">
        <v>1794839.5699999998</v>
      </c>
      <c r="D112" s="77">
        <v>4302024.33</v>
      </c>
      <c r="E112" s="77">
        <v>4239757.9800000004</v>
      </c>
      <c r="F112" s="77">
        <v>4239757.9800000004</v>
      </c>
      <c r="G112" s="77">
        <v>62266.349999999627</v>
      </c>
    </row>
    <row r="113" spans="1:7" x14ac:dyDescent="0.25">
      <c r="A113" s="87" t="s">
        <v>340</v>
      </c>
      <c r="B113" s="86">
        <f t="shared" ref="B113:G113" si="22">SUM(B114:B122)</f>
        <v>0</v>
      </c>
      <c r="C113" s="86">
        <f t="shared" si="22"/>
        <v>0</v>
      </c>
      <c r="D113" s="86">
        <f t="shared" si="22"/>
        <v>0</v>
      </c>
      <c r="E113" s="86">
        <f t="shared" si="22"/>
        <v>0</v>
      </c>
      <c r="F113" s="86">
        <f t="shared" si="22"/>
        <v>0</v>
      </c>
      <c r="G113" s="86">
        <f t="shared" si="22"/>
        <v>0</v>
      </c>
    </row>
    <row r="114" spans="1:7" x14ac:dyDescent="0.25">
      <c r="A114" s="88" t="s">
        <v>341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342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3">D115-E115</f>
        <v>0</v>
      </c>
    </row>
    <row r="116" spans="1:7" x14ac:dyDescent="0.25">
      <c r="A116" s="88" t="s">
        <v>343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3"/>
        <v>0</v>
      </c>
    </row>
    <row r="117" spans="1:7" x14ac:dyDescent="0.25">
      <c r="A117" s="88" t="s">
        <v>344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3"/>
        <v>0</v>
      </c>
    </row>
    <row r="118" spans="1:7" x14ac:dyDescent="0.25">
      <c r="A118" s="88" t="s">
        <v>345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3"/>
        <v>0</v>
      </c>
    </row>
    <row r="119" spans="1:7" x14ac:dyDescent="0.25">
      <c r="A119" s="88" t="s">
        <v>346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3"/>
        <v>0</v>
      </c>
    </row>
    <row r="120" spans="1:7" x14ac:dyDescent="0.25">
      <c r="A120" s="88" t="s">
        <v>347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3"/>
        <v>0</v>
      </c>
    </row>
    <row r="121" spans="1:7" x14ac:dyDescent="0.25">
      <c r="A121" s="88" t="s">
        <v>348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3"/>
        <v>0</v>
      </c>
    </row>
    <row r="122" spans="1:7" x14ac:dyDescent="0.25">
      <c r="A122" s="88" t="s">
        <v>349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3"/>
        <v>0</v>
      </c>
    </row>
    <row r="123" spans="1:7" x14ac:dyDescent="0.25">
      <c r="A123" s="87" t="s">
        <v>350</v>
      </c>
      <c r="B123" s="86">
        <f t="shared" ref="B123:G123" si="24">SUM(B124:B132)</f>
        <v>355063.73</v>
      </c>
      <c r="C123" s="86">
        <f t="shared" si="24"/>
        <v>-138460.69</v>
      </c>
      <c r="D123" s="86">
        <f t="shared" si="24"/>
        <v>216603.04</v>
      </c>
      <c r="E123" s="86">
        <f t="shared" si="24"/>
        <v>216603.04</v>
      </c>
      <c r="F123" s="86">
        <f t="shared" si="24"/>
        <v>216603.04</v>
      </c>
      <c r="G123" s="86">
        <f t="shared" si="24"/>
        <v>0</v>
      </c>
    </row>
    <row r="124" spans="1:7" x14ac:dyDescent="0.25">
      <c r="A124" s="88" t="s">
        <v>351</v>
      </c>
      <c r="B124" s="77">
        <v>197242.44</v>
      </c>
      <c r="C124" s="77">
        <v>-72807.849999999977</v>
      </c>
      <c r="D124" s="77">
        <v>124434.59</v>
      </c>
      <c r="E124" s="77">
        <v>124434.59</v>
      </c>
      <c r="F124" s="77">
        <v>124434.59</v>
      </c>
      <c r="G124" s="77">
        <f>D124-E124</f>
        <v>0</v>
      </c>
    </row>
    <row r="125" spans="1:7" x14ac:dyDescent="0.25">
      <c r="A125" s="88" t="s">
        <v>352</v>
      </c>
      <c r="B125" s="77">
        <v>54530.46</v>
      </c>
      <c r="C125" s="77">
        <v>-39877.010000000009</v>
      </c>
      <c r="D125" s="77">
        <v>14653.45</v>
      </c>
      <c r="E125" s="77">
        <v>14653.45</v>
      </c>
      <c r="F125" s="77">
        <v>14653.45</v>
      </c>
      <c r="G125" s="77">
        <f t="shared" ref="G125:G132" si="25">D125-E125</f>
        <v>0</v>
      </c>
    </row>
    <row r="126" spans="1:7" x14ac:dyDescent="0.25">
      <c r="A126" s="88" t="s">
        <v>353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5"/>
        <v>0</v>
      </c>
    </row>
    <row r="127" spans="1:7" x14ac:dyDescent="0.25">
      <c r="A127" s="88" t="s">
        <v>354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5"/>
        <v>0</v>
      </c>
    </row>
    <row r="128" spans="1:7" x14ac:dyDescent="0.25">
      <c r="A128" s="88" t="s">
        <v>355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5"/>
        <v>0</v>
      </c>
    </row>
    <row r="129" spans="1:7" x14ac:dyDescent="0.25">
      <c r="A129" s="88" t="s">
        <v>356</v>
      </c>
      <c r="B129" s="77">
        <v>28446.51</v>
      </c>
      <c r="C129" s="77">
        <v>39488.490000000005</v>
      </c>
      <c r="D129" s="77">
        <v>67935</v>
      </c>
      <c r="E129" s="77">
        <v>67935</v>
      </c>
      <c r="F129" s="77">
        <v>67935</v>
      </c>
      <c r="G129" s="77">
        <f t="shared" si="25"/>
        <v>0</v>
      </c>
    </row>
    <row r="130" spans="1:7" x14ac:dyDescent="0.25">
      <c r="A130" s="88" t="s">
        <v>357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5"/>
        <v>0</v>
      </c>
    </row>
    <row r="131" spans="1:7" x14ac:dyDescent="0.25">
      <c r="A131" s="88" t="s">
        <v>358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5"/>
        <v>0</v>
      </c>
    </row>
    <row r="132" spans="1:7" x14ac:dyDescent="0.25">
      <c r="A132" s="88" t="s">
        <v>359</v>
      </c>
      <c r="B132" s="77">
        <v>74844.320000000007</v>
      </c>
      <c r="C132" s="77">
        <v>-65264.320000000007</v>
      </c>
      <c r="D132" s="77">
        <v>9580</v>
      </c>
      <c r="E132" s="77">
        <v>9580</v>
      </c>
      <c r="F132" s="77">
        <v>9580</v>
      </c>
      <c r="G132" s="77">
        <f t="shared" si="25"/>
        <v>0</v>
      </c>
    </row>
    <row r="133" spans="1:7" x14ac:dyDescent="0.25">
      <c r="A133" s="87" t="s">
        <v>360</v>
      </c>
      <c r="B133" s="86">
        <f t="shared" ref="B133:G133" si="26">SUM(B134:B136)</f>
        <v>0</v>
      </c>
      <c r="C133" s="86">
        <f t="shared" si="26"/>
        <v>0</v>
      </c>
      <c r="D133" s="86">
        <f t="shared" si="26"/>
        <v>0</v>
      </c>
      <c r="E133" s="86">
        <f t="shared" si="26"/>
        <v>0</v>
      </c>
      <c r="F133" s="86">
        <f t="shared" si="26"/>
        <v>0</v>
      </c>
      <c r="G133" s="86">
        <f t="shared" si="26"/>
        <v>0</v>
      </c>
    </row>
    <row r="134" spans="1:7" x14ac:dyDescent="0.25">
      <c r="A134" s="88" t="s">
        <v>361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362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7">D135-E135</f>
        <v>0</v>
      </c>
    </row>
    <row r="136" spans="1:7" x14ac:dyDescent="0.25">
      <c r="A136" s="88" t="s">
        <v>363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7"/>
        <v>0</v>
      </c>
    </row>
    <row r="137" spans="1:7" x14ac:dyDescent="0.25">
      <c r="A137" s="87" t="s">
        <v>364</v>
      </c>
      <c r="B137" s="86">
        <f t="shared" ref="B137:G137" si="28">SUM(B138:B142,B144:B145)</f>
        <v>0</v>
      </c>
      <c r="C137" s="86">
        <f t="shared" si="28"/>
        <v>0</v>
      </c>
      <c r="D137" s="86">
        <f t="shared" si="28"/>
        <v>0</v>
      </c>
      <c r="E137" s="86">
        <f t="shared" si="28"/>
        <v>0</v>
      </c>
      <c r="F137" s="86">
        <f t="shared" si="28"/>
        <v>0</v>
      </c>
      <c r="G137" s="86">
        <f t="shared" si="28"/>
        <v>0</v>
      </c>
    </row>
    <row r="138" spans="1:7" x14ac:dyDescent="0.25">
      <c r="A138" s="88" t="s">
        <v>365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366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9">D139-E139</f>
        <v>0</v>
      </c>
    </row>
    <row r="140" spans="1:7" x14ac:dyDescent="0.25">
      <c r="A140" s="88" t="s">
        <v>367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9"/>
        <v>0</v>
      </c>
    </row>
    <row r="141" spans="1:7" x14ac:dyDescent="0.25">
      <c r="A141" s="88" t="s">
        <v>368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9"/>
        <v>0</v>
      </c>
    </row>
    <row r="142" spans="1:7" x14ac:dyDescent="0.25">
      <c r="A142" s="88" t="s">
        <v>369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9"/>
        <v>0</v>
      </c>
    </row>
    <row r="143" spans="1:7" x14ac:dyDescent="0.25">
      <c r="A143" s="88" t="s">
        <v>370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9"/>
        <v>0</v>
      </c>
    </row>
    <row r="144" spans="1:7" x14ac:dyDescent="0.25">
      <c r="A144" s="88" t="s">
        <v>371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9"/>
        <v>0</v>
      </c>
    </row>
    <row r="145" spans="1:7" x14ac:dyDescent="0.25">
      <c r="A145" s="88" t="s">
        <v>372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9"/>
        <v>0</v>
      </c>
    </row>
    <row r="146" spans="1:7" x14ac:dyDescent="0.25">
      <c r="A146" s="87" t="s">
        <v>373</v>
      </c>
      <c r="B146" s="86">
        <f t="shared" ref="B146:G146" si="30">SUM(B147:B149)</f>
        <v>0</v>
      </c>
      <c r="C146" s="86">
        <f t="shared" si="30"/>
        <v>0</v>
      </c>
      <c r="D146" s="86">
        <f t="shared" si="30"/>
        <v>0</v>
      </c>
      <c r="E146" s="86">
        <f t="shared" si="30"/>
        <v>0</v>
      </c>
      <c r="F146" s="86">
        <f t="shared" si="30"/>
        <v>0</v>
      </c>
      <c r="G146" s="86">
        <f t="shared" si="30"/>
        <v>0</v>
      </c>
    </row>
    <row r="147" spans="1:7" x14ac:dyDescent="0.25">
      <c r="A147" s="88" t="s">
        <v>374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375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1">D148-E148</f>
        <v>0</v>
      </c>
    </row>
    <row r="149" spans="1:7" x14ac:dyDescent="0.25">
      <c r="A149" s="88" t="s">
        <v>376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1"/>
        <v>0</v>
      </c>
    </row>
    <row r="150" spans="1:7" x14ac:dyDescent="0.25">
      <c r="A150" s="87" t="s">
        <v>377</v>
      </c>
      <c r="B150" s="86">
        <f t="shared" ref="B150:G150" si="32">SUM(B151:B157)</f>
        <v>0</v>
      </c>
      <c r="C150" s="86">
        <f t="shared" si="32"/>
        <v>0</v>
      </c>
      <c r="D150" s="86">
        <f t="shared" si="32"/>
        <v>0</v>
      </c>
      <c r="E150" s="86">
        <f t="shared" si="32"/>
        <v>0</v>
      </c>
      <c r="F150" s="86">
        <f t="shared" si="32"/>
        <v>0</v>
      </c>
      <c r="G150" s="86">
        <f t="shared" si="32"/>
        <v>0</v>
      </c>
    </row>
    <row r="151" spans="1:7" x14ac:dyDescent="0.25">
      <c r="A151" s="88" t="s">
        <v>378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379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3">D152-E152</f>
        <v>0</v>
      </c>
    </row>
    <row r="153" spans="1:7" x14ac:dyDescent="0.25">
      <c r="A153" s="88" t="s">
        <v>380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3"/>
        <v>0</v>
      </c>
    </row>
    <row r="154" spans="1:7" x14ac:dyDescent="0.25">
      <c r="A154" s="90" t="s">
        <v>381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3"/>
        <v>0</v>
      </c>
    </row>
    <row r="155" spans="1:7" x14ac:dyDescent="0.25">
      <c r="A155" s="88" t="s">
        <v>382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3"/>
        <v>0</v>
      </c>
    </row>
    <row r="156" spans="1:7" x14ac:dyDescent="0.25">
      <c r="A156" s="88" t="s">
        <v>383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3"/>
        <v>0</v>
      </c>
    </row>
    <row r="157" spans="1:7" x14ac:dyDescent="0.25">
      <c r="A157" s="88" t="s">
        <v>384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386</v>
      </c>
      <c r="B159" s="93">
        <f t="shared" ref="B159:G159" si="34">B9+B84</f>
        <v>117162740.00000001</v>
      </c>
      <c r="C159" s="93">
        <f t="shared" si="34"/>
        <v>4081733.68</v>
      </c>
      <c r="D159" s="93">
        <f t="shared" si="34"/>
        <v>121244473.68000001</v>
      </c>
      <c r="E159" s="93">
        <f t="shared" si="34"/>
        <v>118108430.27</v>
      </c>
      <c r="F159" s="93">
        <f t="shared" si="34"/>
        <v>118108430.27</v>
      </c>
      <c r="G159" s="93">
        <f t="shared" si="34"/>
        <v>3136043.4100000006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29:G37 B28:F28 B39:G47 B38:F38 B49:G57 B48:F48 B59:G61 B58:F58 B63:G70 B62:F62 B71:F85 B103:C103 B93:C93 E93:F93 B113:F123 B133:F159 E103:F103" unlockedFormula="1"/>
    <ignoredError sqref="G18 G28 G38 G48 G58 G62 G71:G85 G93 G103 G113:G159" formula="1" unlockedFormula="1"/>
    <ignoredError sqref="D93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D33" sqref="D33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387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388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7</v>
      </c>
      <c r="B7" s="152" t="s">
        <v>305</v>
      </c>
      <c r="C7" s="152"/>
      <c r="D7" s="152"/>
      <c r="E7" s="152"/>
      <c r="F7" s="152"/>
      <c r="G7" s="154" t="s">
        <v>306</v>
      </c>
    </row>
    <row r="8" spans="1:7" ht="30" x14ac:dyDescent="0.25">
      <c r="A8" s="151"/>
      <c r="B8" s="26" t="s">
        <v>307</v>
      </c>
      <c r="C8" s="7" t="s">
        <v>237</v>
      </c>
      <c r="D8" s="26" t="s">
        <v>238</v>
      </c>
      <c r="E8" s="26" t="s">
        <v>193</v>
      </c>
      <c r="F8" s="26" t="s">
        <v>210</v>
      </c>
      <c r="G8" s="153"/>
    </row>
    <row r="9" spans="1:7" ht="15.75" customHeight="1" x14ac:dyDescent="0.25">
      <c r="A9" s="27" t="s">
        <v>389</v>
      </c>
      <c r="B9" s="31">
        <f>SUM(B10:B17)</f>
        <v>0</v>
      </c>
      <c r="C9" s="31">
        <f t="shared" ref="C9:G9" si="0">SUM(C10:C17)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x14ac:dyDescent="0.25">
      <c r="A10" s="65" t="s">
        <v>390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</row>
    <row r="11" spans="1:7" x14ac:dyDescent="0.25">
      <c r="A11" s="65" t="s">
        <v>391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398</v>
      </c>
      <c r="B19" s="4">
        <f>SUM(B20:B27)</f>
        <v>117162740.00000001</v>
      </c>
      <c r="C19" s="4">
        <f t="shared" ref="C19:G19" si="1">SUM(C20:C27)</f>
        <v>4081733.68</v>
      </c>
      <c r="D19" s="4">
        <f t="shared" si="1"/>
        <v>121244473.68000001</v>
      </c>
      <c r="E19" s="4">
        <f t="shared" si="1"/>
        <v>118108430.27</v>
      </c>
      <c r="F19" s="4">
        <f t="shared" si="1"/>
        <v>118108430.27</v>
      </c>
      <c r="G19" s="4">
        <f t="shared" si="1"/>
        <v>3136043.4100000113</v>
      </c>
    </row>
    <row r="20" spans="1:7" x14ac:dyDescent="0.25">
      <c r="A20" s="65" t="s">
        <v>390</v>
      </c>
      <c r="B20" s="77">
        <v>117162740.00000001</v>
      </c>
      <c r="C20" s="77">
        <v>4081733.68</v>
      </c>
      <c r="D20" s="77">
        <v>121244473.68000001</v>
      </c>
      <c r="E20" s="77">
        <v>118108430.27</v>
      </c>
      <c r="F20" s="77">
        <v>118108430.27</v>
      </c>
      <c r="G20" s="77">
        <v>3136043.4100000113</v>
      </c>
    </row>
    <row r="21" spans="1:7" x14ac:dyDescent="0.25">
      <c r="A21" s="65" t="s">
        <v>391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386</v>
      </c>
      <c r="B29" s="4">
        <f>SUM(B19,B9)</f>
        <v>117162740.00000001</v>
      </c>
      <c r="C29" s="4">
        <f t="shared" ref="C29:G29" si="2">SUM(C19,C9)</f>
        <v>4081733.68</v>
      </c>
      <c r="D29" s="4">
        <f t="shared" si="2"/>
        <v>121244473.68000001</v>
      </c>
      <c r="E29" s="4">
        <f t="shared" si="2"/>
        <v>118108430.27</v>
      </c>
      <c r="F29" s="4">
        <f t="shared" si="2"/>
        <v>118108430.27</v>
      </c>
      <c r="G29" s="4">
        <f t="shared" si="2"/>
        <v>3136043.4100000113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9 B21:G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D73" sqref="D7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399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400</v>
      </c>
      <c r="B3" s="118"/>
      <c r="C3" s="118"/>
      <c r="D3" s="118"/>
      <c r="E3" s="118"/>
      <c r="F3" s="118"/>
      <c r="G3" s="119"/>
    </row>
    <row r="4" spans="1:7" x14ac:dyDescent="0.25">
      <c r="A4" s="117" t="s">
        <v>401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7</v>
      </c>
      <c r="B7" s="158" t="s">
        <v>305</v>
      </c>
      <c r="C7" s="159"/>
      <c r="D7" s="159"/>
      <c r="E7" s="159"/>
      <c r="F7" s="160"/>
      <c r="G7" s="154" t="s">
        <v>402</v>
      </c>
    </row>
    <row r="8" spans="1:7" ht="30" x14ac:dyDescent="0.25">
      <c r="A8" s="151"/>
      <c r="B8" s="26" t="s">
        <v>307</v>
      </c>
      <c r="C8" s="7" t="s">
        <v>403</v>
      </c>
      <c r="D8" s="26" t="s">
        <v>309</v>
      </c>
      <c r="E8" s="26" t="s">
        <v>193</v>
      </c>
      <c r="F8" s="33" t="s">
        <v>210</v>
      </c>
      <c r="G8" s="153"/>
    </row>
    <row r="9" spans="1:7" ht="16.5" customHeight="1" x14ac:dyDescent="0.25">
      <c r="A9" s="27" t="s">
        <v>404</v>
      </c>
      <c r="B9" s="31">
        <f>SUM(B10,B19,B27,B37)</f>
        <v>0</v>
      </c>
      <c r="C9" s="31">
        <f t="shared" ref="C9:G9" si="0">SUM(C10,C19,C27,C37)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ht="15" customHeight="1" x14ac:dyDescent="0.25">
      <c r="A10" s="60" t="s">
        <v>405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414</v>
      </c>
      <c r="B19" s="49">
        <f>SUM(B20:B26)</f>
        <v>0</v>
      </c>
      <c r="C19" s="49">
        <f t="shared" ref="C19:G19" si="2">SUM(C20:C26)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</row>
    <row r="20" spans="1:7" x14ac:dyDescent="0.25">
      <c r="A20" s="80" t="s">
        <v>415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420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422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431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433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434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437</v>
      </c>
      <c r="B43" s="4">
        <f>SUM(B44,B53,B61,B71)</f>
        <v>117162740.00000001</v>
      </c>
      <c r="C43" s="4">
        <f t="shared" ref="C43:G43" si="5">SUM(C44,C53,C61,C71)</f>
        <v>4081733.68</v>
      </c>
      <c r="D43" s="4">
        <f t="shared" si="5"/>
        <v>121244473.68000001</v>
      </c>
      <c r="E43" s="4">
        <f t="shared" si="5"/>
        <v>118108430.27</v>
      </c>
      <c r="F43" s="4">
        <f t="shared" si="5"/>
        <v>118108430.27</v>
      </c>
      <c r="G43" s="4">
        <f t="shared" si="5"/>
        <v>3136043.4100000113</v>
      </c>
    </row>
    <row r="44" spans="1:7" x14ac:dyDescent="0.25">
      <c r="A44" s="60" t="s">
        <v>405</v>
      </c>
      <c r="B44" s="49">
        <f>SUM(B45:B52)</f>
        <v>117162740.00000001</v>
      </c>
      <c r="C44" s="49">
        <f t="shared" ref="C44:G44" si="6">SUM(C45:C52)</f>
        <v>4081733.68</v>
      </c>
      <c r="D44" s="49">
        <f t="shared" si="6"/>
        <v>121244473.68000001</v>
      </c>
      <c r="E44" s="49">
        <f t="shared" si="6"/>
        <v>118108430.27</v>
      </c>
      <c r="F44" s="49">
        <f t="shared" si="6"/>
        <v>118108430.27</v>
      </c>
      <c r="G44" s="49">
        <f t="shared" si="6"/>
        <v>3136043.4100000113</v>
      </c>
    </row>
    <row r="45" spans="1:7" x14ac:dyDescent="0.25">
      <c r="A45" s="83" t="s">
        <v>406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412</v>
      </c>
      <c r="B51" s="49">
        <v>117162740.00000001</v>
      </c>
      <c r="C51" s="49">
        <v>4081733.68</v>
      </c>
      <c r="D51" s="49">
        <v>121244473.68000001</v>
      </c>
      <c r="E51" s="49">
        <v>118108430.27</v>
      </c>
      <c r="F51" s="49">
        <v>118108430.27</v>
      </c>
      <c r="G51" s="49">
        <v>3136043.4100000113</v>
      </c>
    </row>
    <row r="52" spans="1:7" x14ac:dyDescent="0.25">
      <c r="A52" s="83" t="s">
        <v>413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414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422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427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432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433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435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436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386</v>
      </c>
      <c r="B77" s="4">
        <f>B43+B9</f>
        <v>117162740.00000001</v>
      </c>
      <c r="C77" s="4">
        <f t="shared" ref="C77:G77" si="10">C43+C9</f>
        <v>4081733.68</v>
      </c>
      <c r="D77" s="4">
        <f t="shared" si="10"/>
        <v>121244473.68000001</v>
      </c>
      <c r="E77" s="4">
        <f t="shared" si="10"/>
        <v>118108430.27</v>
      </c>
      <c r="F77" s="4">
        <f t="shared" si="10"/>
        <v>118108430.27</v>
      </c>
      <c r="G77" s="4">
        <f t="shared" si="10"/>
        <v>3136043.4100000113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50 B52:G7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Formato 1</vt:lpstr>
      <vt:lpstr>Formato 2</vt:lpstr>
      <vt:lpstr>Formato 3</vt:lpstr>
      <vt:lpstr>Hoja1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Bomberos León</cp:lastModifiedBy>
  <cp:revision/>
  <dcterms:created xsi:type="dcterms:W3CDTF">2023-03-16T22:14:51Z</dcterms:created>
  <dcterms:modified xsi:type="dcterms:W3CDTF">2024-01-18T20:27:49Z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