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815"/>
  </bookViews>
  <sheets>
    <sheet name="F1" sheetId="3" r:id="rId1"/>
    <sheet name="F2" sheetId="17" r:id="rId2"/>
    <sheet name="F3" sheetId="16" r:id="rId3"/>
    <sheet name="F4" sheetId="15" r:id="rId4"/>
    <sheet name="F5" sheetId="14" r:id="rId5"/>
    <sheet name="F6a" sheetId="12" r:id="rId6"/>
    <sheet name="F6b" sheetId="11" r:id="rId7"/>
    <sheet name="F6c" sheetId="10" r:id="rId8"/>
    <sheet name="F6d" sheetId="9" r:id="rId9"/>
    <sheet name="F7a" sheetId="8" r:id="rId10"/>
    <sheet name="F7b" sheetId="7" r:id="rId11"/>
    <sheet name="F7c" sheetId="6" r:id="rId12"/>
    <sheet name="F7d" sheetId="5" r:id="rId13"/>
    <sheet name="F8" sheetId="13" r:id="rId14"/>
  </sheets>
  <externalReferences>
    <externalReference r:id="rId1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6" i="5"/>
  <c r="G28" i="5" s="1"/>
  <c r="F6" i="5"/>
  <c r="E6" i="5"/>
  <c r="E28" i="5" s="1"/>
  <c r="D6" i="5"/>
  <c r="C6" i="5"/>
  <c r="B6" i="5"/>
  <c r="B28" i="5" s="1"/>
  <c r="G4" i="5"/>
  <c r="F4" i="5"/>
  <c r="E4" i="5"/>
  <c r="D4" i="5"/>
  <c r="C4" i="5"/>
  <c r="B4" i="5"/>
  <c r="G35" i="6"/>
  <c r="F35" i="6"/>
  <c r="E35" i="6"/>
  <c r="D35" i="6"/>
  <c r="C35" i="6"/>
  <c r="B35" i="6"/>
  <c r="G27" i="6"/>
  <c r="F27" i="6"/>
  <c r="E27" i="6"/>
  <c r="D27" i="6"/>
  <c r="C27" i="6"/>
  <c r="B27" i="6"/>
  <c r="G20" i="6"/>
  <c r="F20" i="6"/>
  <c r="E20" i="6"/>
  <c r="D20" i="6"/>
  <c r="C20" i="6"/>
  <c r="B20" i="6"/>
  <c r="G6" i="6"/>
  <c r="G30" i="6" s="1"/>
  <c r="F6" i="6"/>
  <c r="F30" i="6" s="1"/>
  <c r="E6" i="6"/>
  <c r="E30" i="6" s="1"/>
  <c r="D6" i="6"/>
  <c r="D30" i="6" s="1"/>
  <c r="C6" i="6"/>
  <c r="C30" i="6" s="1"/>
  <c r="B6" i="6"/>
  <c r="B30" i="6" s="1"/>
  <c r="G4" i="6"/>
  <c r="F4" i="6"/>
  <c r="E4" i="6"/>
  <c r="D4" i="6"/>
  <c r="C4" i="6"/>
  <c r="B4" i="6"/>
  <c r="G18" i="7"/>
  <c r="F18" i="7"/>
  <c r="E18" i="7"/>
  <c r="D18" i="7"/>
  <c r="C18" i="7"/>
  <c r="B18" i="7"/>
  <c r="G7" i="7"/>
  <c r="G29" i="7" s="1"/>
  <c r="F7" i="7"/>
  <c r="F29" i="7" s="1"/>
  <c r="E7" i="7"/>
  <c r="E29" i="7" s="1"/>
  <c r="D7" i="7"/>
  <c r="D29" i="7" s="1"/>
  <c r="C7" i="7"/>
  <c r="C29" i="7" s="1"/>
  <c r="B7" i="7"/>
  <c r="G5" i="7"/>
  <c r="F5" i="7"/>
  <c r="E5" i="7"/>
  <c r="D5" i="7"/>
  <c r="C5" i="7"/>
  <c r="B5" i="7"/>
  <c r="G36" i="8"/>
  <c r="F36" i="8"/>
  <c r="E36" i="8"/>
  <c r="D36" i="8"/>
  <c r="C36" i="8"/>
  <c r="B36" i="8"/>
  <c r="G28" i="8"/>
  <c r="F28" i="8"/>
  <c r="E28" i="8"/>
  <c r="D28" i="8"/>
  <c r="C28" i="8"/>
  <c r="B28" i="8"/>
  <c r="G21" i="8"/>
  <c r="F21" i="8"/>
  <c r="E21" i="8"/>
  <c r="D21" i="8"/>
  <c r="C21" i="8"/>
  <c r="B21" i="8"/>
  <c r="G7" i="8"/>
  <c r="F7" i="8"/>
  <c r="E7" i="8"/>
  <c r="D7" i="8"/>
  <c r="C7" i="8"/>
  <c r="B7" i="8"/>
  <c r="G5" i="8"/>
  <c r="F5" i="8"/>
  <c r="E5" i="8"/>
  <c r="D5" i="8"/>
  <c r="C5" i="8"/>
  <c r="B5" i="8"/>
  <c r="F28" i="5" l="1"/>
  <c r="D28" i="5"/>
  <c r="C28" i="5"/>
  <c r="B29" i="7"/>
  <c r="B31" i="8"/>
  <c r="D31" i="8"/>
  <c r="F31" i="8"/>
  <c r="C31" i="8"/>
  <c r="E31" i="8"/>
  <c r="G31" i="8"/>
  <c r="G26" i="9"/>
  <c r="G25" i="9"/>
  <c r="G24" i="9"/>
  <c r="F23" i="9"/>
  <c r="E23" i="9"/>
  <c r="D23" i="9"/>
  <c r="G23" i="9" s="1"/>
  <c r="C23" i="9"/>
  <c r="B23" i="9"/>
  <c r="G21" i="9"/>
  <c r="G20" i="9"/>
  <c r="F19" i="9"/>
  <c r="E19" i="9"/>
  <c r="G19" i="9" s="1"/>
  <c r="G16" i="9" s="1"/>
  <c r="D19" i="9"/>
  <c r="C19" i="9"/>
  <c r="B19" i="9"/>
  <c r="G18" i="9"/>
  <c r="G17" i="9"/>
  <c r="F16" i="9"/>
  <c r="E16" i="9"/>
  <c r="D16" i="9"/>
  <c r="C16" i="9"/>
  <c r="B16" i="9"/>
  <c r="G14" i="9"/>
  <c r="G13" i="9"/>
  <c r="G12" i="9"/>
  <c r="F11" i="9"/>
  <c r="E11" i="9"/>
  <c r="D11" i="9"/>
  <c r="G11" i="9" s="1"/>
  <c r="G4" i="9" s="1"/>
  <c r="G27" i="9" s="1"/>
  <c r="C11" i="9"/>
  <c r="B11" i="9"/>
  <c r="G10" i="9"/>
  <c r="G9" i="9"/>
  <c r="G8" i="9"/>
  <c r="G7" i="9"/>
  <c r="F7" i="9"/>
  <c r="E7" i="9"/>
  <c r="D7" i="9"/>
  <c r="C7" i="9"/>
  <c r="B7" i="9"/>
  <c r="G6" i="9"/>
  <c r="G5" i="9"/>
  <c r="F4" i="9"/>
  <c r="F27" i="9" s="1"/>
  <c r="E4" i="9"/>
  <c r="E27" i="9" s="1"/>
  <c r="D4" i="9"/>
  <c r="D27" i="9" s="1"/>
  <c r="C4" i="9"/>
  <c r="C27" i="9" s="1"/>
  <c r="B4" i="9"/>
  <c r="B27" i="9" s="1"/>
  <c r="G77" i="10"/>
  <c r="G76" i="10"/>
  <c r="G75" i="10"/>
  <c r="G74" i="10"/>
  <c r="F73" i="10"/>
  <c r="E73" i="10"/>
  <c r="D73" i="10"/>
  <c r="G73" i="10" s="1"/>
  <c r="C73" i="10"/>
  <c r="B73" i="10"/>
  <c r="G71" i="10"/>
  <c r="G70" i="10"/>
  <c r="G69" i="10"/>
  <c r="G68" i="10"/>
  <c r="G67" i="10"/>
  <c r="G66" i="10"/>
  <c r="G65" i="10"/>
  <c r="G64" i="10"/>
  <c r="G63" i="10"/>
  <c r="F62" i="10"/>
  <c r="E62" i="10"/>
  <c r="G62" i="10" s="1"/>
  <c r="D62" i="10"/>
  <c r="C62" i="10"/>
  <c r="B62" i="10"/>
  <c r="G60" i="10"/>
  <c r="G59" i="10"/>
  <c r="G58" i="10"/>
  <c r="G57" i="10"/>
  <c r="G56" i="10"/>
  <c r="G55" i="10"/>
  <c r="G54" i="10"/>
  <c r="F53" i="10"/>
  <c r="F42" i="10" s="1"/>
  <c r="E53" i="10"/>
  <c r="D53" i="10"/>
  <c r="G53" i="10" s="1"/>
  <c r="C53" i="10"/>
  <c r="B53" i="10"/>
  <c r="B42" i="10" s="1"/>
  <c r="G51" i="10"/>
  <c r="G49" i="10"/>
  <c r="G48" i="10"/>
  <c r="G47" i="10"/>
  <c r="G46" i="10"/>
  <c r="G45" i="10"/>
  <c r="G44" i="10"/>
  <c r="F43" i="10"/>
  <c r="E43" i="10"/>
  <c r="G43" i="10" s="1"/>
  <c r="D43" i="10"/>
  <c r="C43" i="10"/>
  <c r="B43" i="10"/>
  <c r="E42" i="10"/>
  <c r="C42" i="10"/>
  <c r="G40" i="10"/>
  <c r="G39" i="10"/>
  <c r="G38" i="10"/>
  <c r="G37" i="10"/>
  <c r="F36" i="10"/>
  <c r="E36" i="10"/>
  <c r="G36" i="10" s="1"/>
  <c r="D36" i="10"/>
  <c r="C36" i="10"/>
  <c r="B36" i="10"/>
  <c r="G34" i="10"/>
  <c r="G33" i="10"/>
  <c r="G32" i="10"/>
  <c r="G31" i="10"/>
  <c r="G30" i="10"/>
  <c r="G29" i="10"/>
  <c r="G28" i="10"/>
  <c r="G27" i="10"/>
  <c r="G26" i="10"/>
  <c r="F25" i="10"/>
  <c r="F5" i="10" s="1"/>
  <c r="F79" i="10" s="1"/>
  <c r="E25" i="10"/>
  <c r="D25" i="10"/>
  <c r="G25" i="10" s="1"/>
  <c r="C25" i="10"/>
  <c r="B25" i="10"/>
  <c r="B5" i="10" s="1"/>
  <c r="B79" i="10" s="1"/>
  <c r="G23" i="10"/>
  <c r="G22" i="10"/>
  <c r="G21" i="10"/>
  <c r="G20" i="10"/>
  <c r="G19" i="10"/>
  <c r="G18" i="10"/>
  <c r="G17" i="10"/>
  <c r="F16" i="10"/>
  <c r="E16" i="10"/>
  <c r="G16" i="10" s="1"/>
  <c r="D16" i="10"/>
  <c r="C16" i="10"/>
  <c r="B16" i="10"/>
  <c r="G14" i="10"/>
  <c r="G13" i="10"/>
  <c r="G12" i="10"/>
  <c r="G11" i="10"/>
  <c r="G10" i="10"/>
  <c r="G9" i="10"/>
  <c r="G8" i="10"/>
  <c r="G7" i="10"/>
  <c r="G6" i="10"/>
  <c r="F6" i="10"/>
  <c r="E6" i="10"/>
  <c r="D6" i="10"/>
  <c r="C6" i="10"/>
  <c r="B6" i="10"/>
  <c r="E5" i="10"/>
  <c r="E79" i="10" s="1"/>
  <c r="C5" i="10"/>
  <c r="C79" i="10" s="1"/>
  <c r="G24" i="11"/>
  <c r="G23" i="11"/>
  <c r="G22" i="11"/>
  <c r="G21" i="11"/>
  <c r="G20" i="11"/>
  <c r="G19" i="11"/>
  <c r="G18" i="11"/>
  <c r="G16" i="11" s="1"/>
  <c r="F16" i="11"/>
  <c r="E16" i="11"/>
  <c r="D16" i="11"/>
  <c r="C16" i="11"/>
  <c r="B16" i="11"/>
  <c r="G13" i="11"/>
  <c r="G12" i="11"/>
  <c r="G11" i="11"/>
  <c r="G10" i="11"/>
  <c r="G9" i="11"/>
  <c r="G8" i="11"/>
  <c r="G7" i="11"/>
  <c r="G6" i="11"/>
  <c r="G5" i="11" s="1"/>
  <c r="G26" i="11" s="1"/>
  <c r="F5" i="11"/>
  <c r="F26" i="11" s="1"/>
  <c r="E5" i="11"/>
  <c r="E26" i="11" s="1"/>
  <c r="D5" i="11"/>
  <c r="D26" i="11" s="1"/>
  <c r="C5" i="11"/>
  <c r="C26" i="11" s="1"/>
  <c r="B5" i="11"/>
  <c r="B26" i="11" s="1"/>
  <c r="G152" i="12"/>
  <c r="G118" i="12"/>
  <c r="F118" i="12"/>
  <c r="E118" i="12"/>
  <c r="D118" i="12"/>
  <c r="C118" i="12"/>
  <c r="B118" i="12"/>
  <c r="G98" i="12"/>
  <c r="F98" i="12"/>
  <c r="E98" i="12"/>
  <c r="D98" i="12"/>
  <c r="C98" i="12"/>
  <c r="B98" i="12"/>
  <c r="G88" i="12"/>
  <c r="F88" i="12"/>
  <c r="E88" i="12"/>
  <c r="D88" i="12"/>
  <c r="C88" i="12"/>
  <c r="B88" i="12"/>
  <c r="G80" i="12"/>
  <c r="F80" i="12"/>
  <c r="E80" i="12"/>
  <c r="D80" i="12"/>
  <c r="C80" i="12"/>
  <c r="B80" i="12"/>
  <c r="G79" i="12"/>
  <c r="F79" i="12"/>
  <c r="E79" i="12"/>
  <c r="D79" i="12"/>
  <c r="C79" i="12"/>
  <c r="B79" i="12"/>
  <c r="G77" i="12"/>
  <c r="G76" i="12"/>
  <c r="G75" i="12"/>
  <c r="G74" i="12"/>
  <c r="G73" i="12"/>
  <c r="G72" i="12"/>
  <c r="G71" i="12"/>
  <c r="F70" i="12"/>
  <c r="E70" i="12"/>
  <c r="G70" i="12" s="1"/>
  <c r="D70" i="12"/>
  <c r="C70" i="12"/>
  <c r="B70" i="12"/>
  <c r="G69" i="12"/>
  <c r="G68" i="12"/>
  <c r="G67" i="12"/>
  <c r="F66" i="12"/>
  <c r="E66" i="12"/>
  <c r="D66" i="12"/>
  <c r="G66" i="12" s="1"/>
  <c r="C66" i="12"/>
  <c r="B66" i="12"/>
  <c r="G65" i="12"/>
  <c r="G64" i="12"/>
  <c r="G63" i="12"/>
  <c r="G62" i="12"/>
  <c r="G61" i="12"/>
  <c r="G60" i="12"/>
  <c r="G59" i="12"/>
  <c r="G58" i="12"/>
  <c r="F57" i="12"/>
  <c r="E57" i="12"/>
  <c r="D57" i="12"/>
  <c r="G57" i="12" s="1"/>
  <c r="C57" i="12"/>
  <c r="B57" i="12"/>
  <c r="G56" i="12"/>
  <c r="G55" i="12"/>
  <c r="G54" i="12"/>
  <c r="F53" i="12"/>
  <c r="E53" i="12"/>
  <c r="G53" i="12" s="1"/>
  <c r="D53" i="12"/>
  <c r="C53" i="12"/>
  <c r="B53" i="12"/>
  <c r="G52" i="12"/>
  <c r="G51" i="12"/>
  <c r="G50" i="12"/>
  <c r="G49" i="12"/>
  <c r="G48" i="12"/>
  <c r="G47" i="12"/>
  <c r="G46" i="12"/>
  <c r="G45" i="12"/>
  <c r="G44" i="12"/>
  <c r="F43" i="12"/>
  <c r="E43" i="12"/>
  <c r="D43" i="12"/>
  <c r="G43" i="12" s="1"/>
  <c r="C43" i="12"/>
  <c r="B43" i="12"/>
  <c r="G42" i="12"/>
  <c r="G41" i="12"/>
  <c r="G40" i="12"/>
  <c r="G39" i="12"/>
  <c r="G38" i="12"/>
  <c r="G37" i="12"/>
  <c r="G36" i="12"/>
  <c r="G35" i="12"/>
  <c r="G34" i="12"/>
  <c r="F33" i="12"/>
  <c r="E33" i="12"/>
  <c r="G33" i="12" s="1"/>
  <c r="D33" i="12"/>
  <c r="C33" i="12"/>
  <c r="B33" i="12"/>
  <c r="G32" i="12"/>
  <c r="G31" i="12"/>
  <c r="G30" i="12"/>
  <c r="G29" i="12"/>
  <c r="G28" i="12"/>
  <c r="G27" i="12"/>
  <c r="G26" i="12"/>
  <c r="G25" i="12"/>
  <c r="G24" i="12"/>
  <c r="F23" i="12"/>
  <c r="E23" i="12"/>
  <c r="D23" i="12"/>
  <c r="G23" i="12" s="1"/>
  <c r="C23" i="12"/>
  <c r="B23" i="12"/>
  <c r="G22" i="12"/>
  <c r="G21" i="12"/>
  <c r="G20" i="12"/>
  <c r="G19" i="12"/>
  <c r="G18" i="12"/>
  <c r="G17" i="12"/>
  <c r="G16" i="12"/>
  <c r="G15" i="12"/>
  <c r="G14" i="12"/>
  <c r="F13" i="12"/>
  <c r="E13" i="12"/>
  <c r="G13" i="12" s="1"/>
  <c r="D13" i="12"/>
  <c r="C13" i="12"/>
  <c r="C4" i="12" s="1"/>
  <c r="C154" i="12" s="1"/>
  <c r="B13" i="12"/>
  <c r="G12" i="12"/>
  <c r="G11" i="12"/>
  <c r="G10" i="12"/>
  <c r="G9" i="12"/>
  <c r="G8" i="12"/>
  <c r="G7" i="12"/>
  <c r="G6" i="12"/>
  <c r="G5" i="12" s="1"/>
  <c r="F5" i="12"/>
  <c r="E5" i="12"/>
  <c r="D5" i="12"/>
  <c r="C5" i="12"/>
  <c r="B5" i="12"/>
  <c r="F4" i="12"/>
  <c r="F154" i="12" s="1"/>
  <c r="D4" i="12"/>
  <c r="D154" i="12" s="1"/>
  <c r="B4" i="12"/>
  <c r="B154" i="12" s="1"/>
  <c r="G5" i="10" l="1"/>
  <c r="D5" i="10"/>
  <c r="D42" i="10"/>
  <c r="G42" i="10" s="1"/>
  <c r="G4" i="12"/>
  <c r="G154" i="12" s="1"/>
  <c r="E4" i="12"/>
  <c r="E154" i="12" s="1"/>
  <c r="G79" i="10" l="1"/>
  <c r="D79" i="10"/>
  <c r="G69" i="14" l="1"/>
  <c r="G67" i="14"/>
  <c r="G63" i="14"/>
  <c r="F62" i="14"/>
  <c r="E62" i="14"/>
  <c r="D62" i="14"/>
  <c r="G62" i="14" s="1"/>
  <c r="C62" i="14"/>
  <c r="B62" i="14"/>
  <c r="G59" i="14"/>
  <c r="G58" i="14"/>
  <c r="G57" i="14"/>
  <c r="G56" i="14"/>
  <c r="F55" i="14"/>
  <c r="E55" i="14"/>
  <c r="D55" i="14"/>
  <c r="G55" i="14" s="1"/>
  <c r="C55" i="14"/>
  <c r="B55" i="14"/>
  <c r="G54" i="14"/>
  <c r="G53" i="14"/>
  <c r="G52" i="14"/>
  <c r="G51" i="14"/>
  <c r="F50" i="14"/>
  <c r="E50" i="14"/>
  <c r="D50" i="14"/>
  <c r="G50" i="14" s="1"/>
  <c r="C50" i="14"/>
  <c r="B50" i="14"/>
  <c r="G49" i="14"/>
  <c r="G48" i="14"/>
  <c r="G47" i="14"/>
  <c r="G46" i="14"/>
  <c r="G45" i="14"/>
  <c r="G44" i="14"/>
  <c r="G43" i="14"/>
  <c r="G42" i="14"/>
  <c r="F41" i="14"/>
  <c r="F60" i="14" s="1"/>
  <c r="E41" i="14"/>
  <c r="E60" i="14" s="1"/>
  <c r="D41" i="14"/>
  <c r="D60" i="14" s="1"/>
  <c r="G60" i="14" s="1"/>
  <c r="C41" i="14"/>
  <c r="C60" i="14" s="1"/>
  <c r="B41" i="14"/>
  <c r="B60" i="14" s="1"/>
  <c r="G36" i="14"/>
  <c r="G35" i="14"/>
  <c r="F34" i="14"/>
  <c r="E34" i="14"/>
  <c r="D34" i="14"/>
  <c r="G34" i="14" s="1"/>
  <c r="C34" i="14"/>
  <c r="B34" i="14"/>
  <c r="G33" i="14"/>
  <c r="F32" i="14"/>
  <c r="E32" i="14"/>
  <c r="G32" i="14" s="1"/>
  <c r="D32" i="14"/>
  <c r="C32" i="14"/>
  <c r="B32" i="14"/>
  <c r="G30" i="14"/>
  <c r="G29" i="14"/>
  <c r="G28" i="14"/>
  <c r="G27" i="14"/>
  <c r="G26" i="14"/>
  <c r="F25" i="14"/>
  <c r="F37" i="14" s="1"/>
  <c r="E25" i="14"/>
  <c r="E37" i="14" s="1"/>
  <c r="D25" i="14"/>
  <c r="G25" i="14" s="1"/>
  <c r="G37" i="14" s="1"/>
  <c r="C25" i="14"/>
  <c r="C37" i="14" s="1"/>
  <c r="B25" i="14"/>
  <c r="B37" i="14" s="1"/>
  <c r="G24" i="14"/>
  <c r="G23" i="14"/>
  <c r="G22" i="14"/>
  <c r="G21" i="14"/>
  <c r="G20" i="14"/>
  <c r="G19" i="14"/>
  <c r="G18" i="14"/>
  <c r="G17" i="14"/>
  <c r="G16" i="14"/>
  <c r="G15" i="14"/>
  <c r="G14" i="14"/>
  <c r="G13" i="14"/>
  <c r="F13" i="14"/>
  <c r="E13" i="14"/>
  <c r="D13" i="14"/>
  <c r="C13" i="14"/>
  <c r="B13" i="14"/>
  <c r="G11" i="14"/>
  <c r="G10" i="14"/>
  <c r="G9" i="14"/>
  <c r="G8" i="14"/>
  <c r="G7" i="14"/>
  <c r="G6" i="14"/>
  <c r="B68" i="14" l="1"/>
  <c r="B70" i="14" s="1"/>
  <c r="B65" i="14"/>
  <c r="G65" i="14"/>
  <c r="G68" i="14"/>
  <c r="G70" i="14" s="1"/>
  <c r="F68" i="14"/>
  <c r="F70" i="14" s="1"/>
  <c r="F65" i="14"/>
  <c r="C65" i="14"/>
  <c r="C68" i="14"/>
  <c r="C70" i="14" s="1"/>
  <c r="E65" i="14"/>
  <c r="E68" i="14"/>
  <c r="E70" i="14" s="1"/>
  <c r="D37" i="14"/>
  <c r="G41" i="14"/>
  <c r="D68" i="14" l="1"/>
  <c r="D70" i="14" s="1"/>
  <c r="D65" i="14"/>
  <c r="E68" i="15" l="1"/>
  <c r="E69" i="15" s="1"/>
  <c r="C68" i="15"/>
  <c r="C69" i="15" s="1"/>
  <c r="E60" i="15"/>
  <c r="D60" i="15"/>
  <c r="D68" i="15" s="1"/>
  <c r="D69" i="15" s="1"/>
  <c r="C60" i="15"/>
  <c r="D54" i="15"/>
  <c r="D55" i="15" s="1"/>
  <c r="E46" i="15"/>
  <c r="E54" i="15" s="1"/>
  <c r="E55" i="15" s="1"/>
  <c r="D46" i="15"/>
  <c r="C46" i="15"/>
  <c r="C54" i="15" s="1"/>
  <c r="C55" i="15" s="1"/>
  <c r="E37" i="15"/>
  <c r="D37" i="15"/>
  <c r="C37" i="15"/>
  <c r="E34" i="15"/>
  <c r="E41" i="15" s="1"/>
  <c r="D34" i="15"/>
  <c r="D41" i="15" s="1"/>
  <c r="C34" i="15"/>
  <c r="C41" i="15" s="1"/>
  <c r="E26" i="15"/>
  <c r="D26" i="15"/>
  <c r="C26" i="15"/>
  <c r="E16" i="15"/>
  <c r="D16" i="15"/>
  <c r="E12" i="15"/>
  <c r="D12" i="15"/>
  <c r="C12" i="15"/>
  <c r="E7" i="15"/>
  <c r="E20" i="15" s="1"/>
  <c r="E21" i="15" s="1"/>
  <c r="E22" i="15" s="1"/>
  <c r="E30" i="15" s="1"/>
  <c r="D7" i="15"/>
  <c r="D20" i="15" s="1"/>
  <c r="C7" i="15"/>
  <c r="C20" i="15" s="1"/>
  <c r="C21" i="15" s="1"/>
  <c r="C22" i="15" s="1"/>
  <c r="C30" i="15" s="1"/>
  <c r="D21" i="15" l="1"/>
  <c r="D22" i="15" s="1"/>
  <c r="D30" i="15" s="1"/>
  <c r="K14" i="16" l="1"/>
  <c r="K13" i="16"/>
  <c r="K12" i="16"/>
  <c r="K11" i="16"/>
  <c r="K10" i="16"/>
  <c r="J10" i="16"/>
  <c r="I10" i="16"/>
  <c r="H10" i="16"/>
  <c r="G10" i="16"/>
  <c r="E10" i="16"/>
  <c r="K8" i="16"/>
  <c r="K7" i="16"/>
  <c r="K6" i="16"/>
  <c r="K5" i="16"/>
  <c r="K4" i="16"/>
  <c r="J4" i="16"/>
  <c r="J16" i="16" s="1"/>
  <c r="I4" i="16"/>
  <c r="I16" i="16" s="1"/>
  <c r="H4" i="16"/>
  <c r="H16" i="16" s="1"/>
  <c r="G4" i="16"/>
  <c r="G16" i="16" s="1"/>
  <c r="E4" i="16"/>
  <c r="E16" i="16" s="1"/>
  <c r="K16" i="16" s="1"/>
  <c r="F12" i="17" l="1"/>
  <c r="F11" i="17"/>
  <c r="F10" i="17"/>
  <c r="H9" i="17"/>
  <c r="G9" i="17"/>
  <c r="F9" i="17"/>
  <c r="E9" i="17"/>
  <c r="D9" i="17"/>
  <c r="C9" i="17"/>
  <c r="B9" i="17"/>
  <c r="F8" i="17"/>
  <c r="F7" i="17"/>
  <c r="F6" i="17"/>
  <c r="F5" i="17" s="1"/>
  <c r="F4" i="17" s="1"/>
  <c r="F15" i="17" s="1"/>
  <c r="H5" i="17"/>
  <c r="G5" i="17"/>
  <c r="G4" i="17" s="1"/>
  <c r="G15" i="17" s="1"/>
  <c r="E5" i="17"/>
  <c r="E4" i="17" s="1"/>
  <c r="E15" i="17" s="1"/>
  <c r="D5" i="17"/>
  <c r="C5" i="17"/>
  <c r="C4" i="17" s="1"/>
  <c r="C15" i="17" s="1"/>
  <c r="B5" i="17"/>
  <c r="H4" i="17"/>
  <c r="H15" i="17" s="1"/>
  <c r="D4" i="17"/>
  <c r="D15" i="17" s="1"/>
  <c r="B4" i="17"/>
  <c r="B15" i="17" s="1"/>
  <c r="B14" i="3" l="1"/>
  <c r="E54" i="3" l="1"/>
  <c r="F72" i="3" l="1"/>
  <c r="E72" i="3"/>
  <c r="F65" i="3"/>
  <c r="E65" i="3"/>
  <c r="F60" i="3"/>
  <c r="E60" i="3"/>
  <c r="C57" i="3"/>
  <c r="B57" i="3"/>
  <c r="F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F6" i="3"/>
  <c r="F44" i="3" s="1"/>
  <c r="F56" i="3" s="1"/>
  <c r="E6" i="3"/>
  <c r="C6" i="3"/>
  <c r="B6" i="3"/>
  <c r="E44" i="3" l="1"/>
  <c r="E56" i="3" s="1"/>
  <c r="E76" i="3"/>
  <c r="B44" i="3"/>
  <c r="B59" i="3" s="1"/>
  <c r="C44" i="3"/>
  <c r="C59" i="3" s="1"/>
  <c r="F76" i="3"/>
  <c r="F78" i="3" s="1"/>
  <c r="E78" i="3" l="1"/>
</calcChain>
</file>

<file path=xl/sharedStrings.xml><?xml version="1.0" encoding="utf-8"?>
<sst xmlns="http://schemas.openxmlformats.org/spreadsheetml/2006/main" count="798" uniqueCount="558">
  <si>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</si>
  <si>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</si>
  <si>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</si>
  <si>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</si>
  <si>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</si>
  <si>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</si>
  <si>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</si>
  <si>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</si>
  <si>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</si>
  <si>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</si>
  <si>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</si>
  <si>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</si>
  <si>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</si>
  <si>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</si>
  <si>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</si>
  <si>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</si>
  <si>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</si>
  <si>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</si>
  <si>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</si>
  <si>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</si>
  <si>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</si>
  <si>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</si>
  <si>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</si>
  <si>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</si>
  <si>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</si>
  <si>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</si>
  <si>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</si>
  <si>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</si>
  <si>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</si>
  <si>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</si>
  <si>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</si>
  <si>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</si>
  <si>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</si>
  <si>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</si>
  <si>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</si>
  <si>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</si>
  <si>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</si>
  <si>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</si>
  <si>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</si>
  <si>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</si>
  <si>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</si>
  <si>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</si>
  <si>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</si>
  <si>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</si>
  <si>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</si>
  <si>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</si>
  <si>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</si>
  <si>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</si>
  <si>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</si>
  <si>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</si>
  <si>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</si>
  <si>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</si>
  <si>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</si>
  <si>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</si>
  <si>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</si>
  <si>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</si>
  <si>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</si>
  <si>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</si>
  <si>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</si>
  <si>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</si>
  <si>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</si>
  <si>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</si>
  <si>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</si>
  <si>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</si>
  <si>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</si>
  <si>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</si>
  <si>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</si>
  <si>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</si>
  <si>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</si>
  <si>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</si>
  <si>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</si>
  <si>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</si>
  <si>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</si>
  <si>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</si>
  <si>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</si>
  <si>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</si>
  <si>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</si>
  <si>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</si>
  <si>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</si>
  <si>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</si>
  <si>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</si>
  <si>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</si>
  <si>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</si>
  <si>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</si>
  <si>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</si>
  <si>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</si>
  <si>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</si>
  <si>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</si>
  <si>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</si>
  <si>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</si>
  <si>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</si>
  <si>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</si>
  <si>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</si>
  <si>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</si>
  <si>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</si>
  <si>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</si>
  <si>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</si>
  <si>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</si>
  <si>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</si>
  <si>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</si>
  <si>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</si>
  <si>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</si>
  <si>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</si>
  <si>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</si>
  <si>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</si>
  <si>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</si>
  <si>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</si>
  <si>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</si>
  <si>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</si>
  <si>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</si>
  <si>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</si>
  <si>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</si>
  <si>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</si>
  <si>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</si>
  <si>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</si>
  <si>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</si>
  <si>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</si>
  <si>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</si>
  <si>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2016-1 E</t>
  </si>
  <si>
    <t>PATRONATO DE BOMBEROS DE LEON GTO. (a)
Estado de Situación Financiera Detallado - LDF
Al 31 de Diciembre de 2017 (d) y al 31 de Diciembre de 2016 de(b)
(PESOS)</t>
  </si>
  <si>
    <t>31 de Diciembre  de 2017 (d)</t>
  </si>
  <si>
    <t>PATRONATO DE BOMBEROS DE LEON GTO. (a)
Informe Analítico de la Deuda Pública y Otros Pasivos - LDF
Del 1 de enero al 31 de Diciembre de 2017 (b)
(PESOS)</t>
  </si>
  <si>
    <t>Denominación de la Deuda Pública y Otros Pasivos (c)</t>
  </si>
  <si>
    <t>Saldo al 31 de Diciembre de 2017 -1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</si>
  <si>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</si>
  <si>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</si>
  <si>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</si>
  <si>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</si>
  <si>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</si>
  <si>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</si>
  <si>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</si>
  <si>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</si>
  <si>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</si>
  <si>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</si>
  <si>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</si>
  <si>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</si>
  <si>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</si>
  <si>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</si>
  <si>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</si>
  <si>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</si>
  <si>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</si>
  <si>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</si>
  <si>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</si>
  <si>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</si>
  <si>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</si>
  <si>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</si>
  <si>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</si>
  <si>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</si>
  <si>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</si>
  <si>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</si>
  <si>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</si>
  <si>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</si>
  <si>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</si>
  <si>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</si>
  <si>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</si>
  <si>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</si>
  <si>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</si>
  <si>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</si>
  <si>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</si>
  <si>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</si>
  <si>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</si>
  <si>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</si>
  <si>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</si>
  <si>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</si>
  <si>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PATRONATO DE BOMBEROS DE LEON GTO.  (a)
Informe Analítico de Obligaciones Diferentes de Financiamientos – LDF
Del 1 de enero al 31 de Diciembre de 2017 (b)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</si>
  <si>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</si>
  <si>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</si>
  <si>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</si>
  <si>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</si>
  <si>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</si>
  <si>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</si>
  <si>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</si>
  <si>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</si>
  <si>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</si>
  <si>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</si>
  <si>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</si>
  <si>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</si>
  <si>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</si>
  <si>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</si>
  <si>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</si>
  <si>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</si>
  <si>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</si>
  <si>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</si>
  <si>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</si>
  <si>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</si>
  <si>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</si>
  <si>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</si>
  <si>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 APLICA</t>
  </si>
  <si>
    <t>PATRONATO DE BOMBEROS DE LEON GTO. (a)
Balance Presupuestario - LDF
Del 1 de Enero al 31 de Diciembre  2017 (b)
(PESOS)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</si>
  <si>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</si>
  <si>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</si>
  <si>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</si>
  <si>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</si>
  <si>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</si>
  <si>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</si>
  <si>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</si>
  <si>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</si>
  <si>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</si>
  <si>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</si>
  <si>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</si>
  <si>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</si>
  <si>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</si>
  <si>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</si>
  <si>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</si>
  <si>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</si>
  <si>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</si>
  <si>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</si>
  <si>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</si>
  <si>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</si>
  <si>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</si>
  <si>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</si>
  <si>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</si>
  <si>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</si>
  <si>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</si>
  <si>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</si>
  <si>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</si>
  <si>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</si>
  <si>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</si>
  <si>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</si>
  <si>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</si>
  <si>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</si>
  <si>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</si>
  <si>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</si>
  <si>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</si>
  <si>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</si>
  <si>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</si>
  <si>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</si>
  <si>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</si>
  <si>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</si>
  <si>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PATRONATO DE BOMBEROS DE LEON GTO.  (a)
Estado Analítico de Ingresos Detallado - LDF
Del 1 de Enero al 31 de Diciembre de 2017  (b)
(PESOS)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</si>
  <si>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</si>
  <si>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</si>
  <si>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</si>
  <si>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</si>
  <si>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</si>
  <si>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</si>
  <si>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</si>
  <si>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</si>
  <si>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</si>
  <si>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</si>
  <si>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</si>
  <si>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</si>
  <si>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</si>
  <si>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</si>
  <si>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</si>
  <si>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</si>
  <si>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</si>
  <si>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</si>
  <si>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</si>
  <si>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</si>
  <si>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</si>
  <si>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</si>
  <si>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</si>
  <si>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</si>
  <si>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</si>
  <si>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</si>
  <si>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</si>
  <si>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</si>
  <si>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</si>
  <si>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</si>
  <si>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</si>
  <si>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</si>
  <si>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</si>
  <si>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</si>
  <si>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</si>
  <si>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</si>
  <si>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</si>
  <si>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</si>
  <si>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</si>
  <si>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</si>
  <si>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</si>
  <si>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</si>
  <si>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</si>
  <si>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</si>
  <si>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</si>
  <si>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</si>
  <si>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</si>
  <si>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</si>
  <si>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</si>
  <si>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</si>
  <si>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</si>
  <si>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</si>
  <si>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</si>
  <si>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</si>
  <si>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</si>
  <si>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</si>
  <si>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</si>
  <si>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</si>
  <si>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</si>
  <si>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</si>
  <si>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</si>
  <si>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</si>
  <si>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</si>
  <si>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</si>
  <si>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</si>
  <si>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</si>
  <si>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</si>
  <si>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</si>
  <si>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
Clasificación por Objeto del Gasto (Capítulo y Concepto)
Del 1 de Enero al 31 de diciembre  de 2017 (b)
(PESOS)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</si>
  <si>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</si>
  <si>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</si>
  <si>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</si>
  <si>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</si>
  <si>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</si>
  <si>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</si>
  <si>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</si>
  <si>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</si>
  <si>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</si>
  <si>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</si>
  <si>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</si>
  <si>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</si>
  <si>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</si>
  <si>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</si>
  <si>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</si>
  <si>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</si>
  <si>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</si>
  <si>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</si>
  <si>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</si>
  <si>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</si>
  <si>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</si>
  <si>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</si>
  <si>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</si>
  <si>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</si>
  <si>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</si>
  <si>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</si>
  <si>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</si>
  <si>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</si>
  <si>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</si>
  <si>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</si>
  <si>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</si>
  <si>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</si>
  <si>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</si>
  <si>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</si>
  <si>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</si>
  <si>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</si>
  <si>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</si>
  <si>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</si>
  <si>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</si>
  <si>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</si>
  <si>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</si>
  <si>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</si>
  <si>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</si>
  <si>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</si>
  <si>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</si>
  <si>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</si>
  <si>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</si>
  <si>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</si>
  <si>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</si>
  <si>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</si>
  <si>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</si>
  <si>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</si>
  <si>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</si>
  <si>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</si>
  <si>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</si>
  <si>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</si>
  <si>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</si>
  <si>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</si>
  <si>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</si>
  <si>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</si>
  <si>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</si>
  <si>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</si>
  <si>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</si>
  <si>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</si>
  <si>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</si>
  <si>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</si>
  <si>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</si>
  <si>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</si>
  <si>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</si>
  <si>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</si>
  <si>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</si>
  <si>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</si>
  <si>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</si>
  <si>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</si>
  <si>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</si>
  <si>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</si>
  <si>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</si>
  <si>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</si>
  <si>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</si>
  <si>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</si>
  <si>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</si>
  <si>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</si>
  <si>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PATRONATO DE BOMBEROS DE LEON GTO.  (a)
Estado Analítico del Ejercicio del Presupuesto de Egresos Detallado - LDF
Clasificación Administrativa
Del 1 de Enero al 31 de Diciembre de 2017 (b)
(PESOS)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</si>
  <si>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</si>
  <si>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</si>
  <si>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</si>
  <si>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</si>
  <si>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</si>
  <si>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</si>
  <si>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</si>
  <si>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</si>
  <si>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</si>
  <si>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</si>
  <si>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</si>
  <si>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</si>
  <si>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</si>
  <si>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PATRONATO DE BOMBEROS DE LEON GTO. (a)
Estado Analítico del Ejercicio del Presupuesto de Egresos Detallado - LDF
Clasificación Funcional (Finalidad y Función)
Del 1 de Enero Al 31 de Diciembre de 2017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</si>
  <si>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</si>
  <si>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</si>
  <si>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</si>
  <si>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</si>
  <si>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</si>
  <si>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</si>
  <si>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</si>
  <si>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</si>
  <si>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</si>
  <si>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</si>
  <si>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</si>
  <si>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</si>
  <si>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</si>
  <si>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</si>
  <si>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</si>
  <si>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</si>
  <si>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</si>
  <si>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</si>
  <si>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</si>
  <si>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</si>
  <si>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</si>
  <si>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</si>
  <si>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</si>
  <si>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</si>
  <si>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</si>
  <si>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</si>
  <si>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</si>
  <si>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</si>
  <si>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</si>
  <si>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</si>
  <si>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</si>
  <si>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</si>
  <si>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</si>
  <si>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</si>
  <si>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</si>
  <si>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</si>
  <si>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</si>
  <si>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</si>
  <si>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</si>
  <si>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</si>
  <si>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</si>
  <si>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</si>
  <si>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</si>
  <si>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</si>
  <si>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</si>
  <si>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</si>
  <si>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</si>
  <si>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</si>
  <si>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</si>
  <si>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</si>
  <si>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</si>
  <si>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</si>
  <si>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</si>
  <si>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</si>
  <si>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</si>
  <si>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</si>
  <si>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</si>
  <si>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</si>
  <si>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</si>
  <si>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</si>
  <si>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</si>
  <si>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</si>
  <si>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</si>
  <si>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</si>
  <si>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</si>
  <si>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</si>
  <si>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</si>
  <si>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</si>
  <si>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</si>
  <si>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</si>
  <si>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</si>
  <si>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</si>
  <si>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</si>
  <si>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</si>
  <si>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</si>
  <si>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</si>
  <si>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</si>
  <si>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</si>
  <si>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</si>
  <si>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</si>
  <si>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</si>
  <si>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</si>
  <si>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</si>
  <si>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</si>
  <si>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</si>
  <si>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</si>
  <si>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</si>
  <si>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</si>
  <si>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</si>
  <si>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</si>
  <si>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</si>
  <si>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</si>
  <si>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</si>
  <si>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</si>
  <si>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</si>
  <si>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</si>
  <si>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</si>
  <si>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</si>
  <si>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</si>
  <si>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</si>
  <si>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</si>
  <si>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</si>
  <si>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</si>
  <si>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</si>
  <si>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</si>
  <si>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</si>
  <si>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</si>
  <si>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</si>
  <si>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</si>
  <si>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</si>
  <si>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</si>
  <si>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</si>
  <si>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</si>
  <si>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</si>
  <si>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</si>
  <si>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</si>
  <si>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</si>
  <si>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</si>
  <si>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</si>
  <si>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</si>
  <si>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</si>
  <si>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</si>
  <si>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</si>
  <si>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</si>
  <si>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</si>
  <si>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</si>
  <si>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</si>
  <si>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</si>
  <si>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</si>
  <si>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</si>
  <si>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</si>
  <si>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</si>
  <si>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</si>
  <si>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</si>
  <si>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</si>
  <si>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</si>
  <si>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</si>
  <si>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</si>
  <si>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</si>
  <si>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</si>
  <si>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</si>
  <si>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</si>
  <si>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</si>
  <si>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</si>
  <si>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</si>
  <si>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</si>
  <si>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</si>
  <si>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</si>
  <si>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</si>
  <si>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</si>
  <si>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</si>
  <si>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</si>
  <si>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</si>
  <si>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</si>
  <si>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</si>
  <si>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</si>
  <si>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</si>
  <si>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</si>
  <si>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</si>
  <si>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</si>
  <si>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PATRONATO DE BOMBEROS DE LEON GTO.  (a)
Estado Analítico del Ejercicio del Presupuesto de Egresos Detallado - LDF
Clasificación de Servicios Personales por Categoría
Del 1 de Enero al 31 de Diciembre de 2017 (b)
(PESOS)</t>
  </si>
  <si>
    <t>PATRONATO DE BOMBEROS DE LEON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</si>
</sst>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sz val="12"/>
      <color indexed="3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</cellStyleXfs>
  <cellXfs count="19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164" fontId="7" fillId="0" borderId="0" xfId="2" applyNumberFormat="1" applyFont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4" fontId="7" fillId="0" borderId="6" xfId="3" applyNumberFormat="1" applyFont="1" applyFill="1" applyBorder="1" applyAlignment="1" applyProtection="1">
      <alignment vertical="top" wrapText="1"/>
      <protection locked="0"/>
    </xf>
    <xf numFmtId="4" fontId="10" fillId="0" borderId="7" xfId="3" applyNumberFormat="1" applyFont="1" applyFill="1" applyBorder="1" applyAlignment="1" applyProtection="1">
      <alignment vertical="top" wrapText="1"/>
      <protection locked="0"/>
    </xf>
    <xf numFmtId="4" fontId="7" fillId="0" borderId="7" xfId="3" applyNumberFormat="1" applyFont="1" applyFill="1" applyBorder="1" applyAlignment="1" applyProtection="1">
      <alignment vertical="top" wrapText="1"/>
      <protection locked="0"/>
    </xf>
    <xf numFmtId="4" fontId="10" fillId="0" borderId="14" xfId="3" applyNumberFormat="1" applyFont="1" applyFill="1" applyBorder="1" applyAlignment="1" applyProtection="1">
      <alignment vertical="top" wrapText="1"/>
      <protection locked="0"/>
    </xf>
    <xf numFmtId="4" fontId="10" fillId="2" borderId="7" xfId="3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justify" vertical="center" wrapText="1"/>
    </xf>
    <xf numFmtId="0" fontId="12" fillId="0" borderId="0" xfId="0" applyFont="1" applyFill="1" applyAlignment="1"/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5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8" xfId="0" applyFont="1" applyBorder="1"/>
    <xf numFmtId="0" fontId="4" fillId="0" borderId="1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4" fontId="3" fillId="4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justify" vertical="center"/>
    </xf>
    <xf numFmtId="0" fontId="14" fillId="0" borderId="0" xfId="0" applyFont="1"/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indent="1"/>
    </xf>
    <xf numFmtId="4" fontId="15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horizontal="left" vertical="center" indent="1"/>
    </xf>
    <xf numFmtId="4" fontId="15" fillId="0" borderId="7" xfId="0" applyNumberFormat="1" applyFont="1" applyBorder="1" applyAlignment="1">
      <alignment vertical="center"/>
    </xf>
    <xf numFmtId="0" fontId="16" fillId="0" borderId="7" xfId="0" applyFont="1" applyBorder="1" applyAlignment="1">
      <alignment horizontal="left" vertical="center" indent="2"/>
    </xf>
    <xf numFmtId="4" fontId="16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" fontId="14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6"/>
    </xf>
    <xf numFmtId="0" fontId="8" fillId="0" borderId="7" xfId="0" applyFont="1" applyFill="1" applyBorder="1" applyAlignment="1">
      <alignment horizontal="left" indent="3"/>
    </xf>
    <xf numFmtId="0" fontId="0" fillId="0" borderId="7" xfId="0" applyFont="1" applyFill="1" applyBorder="1" applyAlignment="1">
      <alignment horizontal="left" vertical="center" wrapText="1" indent="3"/>
    </xf>
    <xf numFmtId="0" fontId="0" fillId="0" borderId="9" xfId="0" applyFill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7" xfId="0" applyFill="1" applyBorder="1" applyAlignment="1"/>
    <xf numFmtId="0" fontId="0" fillId="0" borderId="9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 indent="3"/>
    </xf>
    <xf numFmtId="0" fontId="0" fillId="0" borderId="7" xfId="0" applyBorder="1"/>
    <xf numFmtId="0" fontId="0" fillId="0" borderId="7" xfId="0" applyBorder="1" applyAlignment="1">
      <alignment horizontal="left" vertical="center" wrapText="1" indent="6"/>
    </xf>
    <xf numFmtId="0" fontId="0" fillId="0" borderId="7" xfId="0" applyBorder="1" applyAlignment="1">
      <alignment horizontal="left" vertical="center" wrapText="1" indent="3"/>
    </xf>
    <xf numFmtId="0" fontId="0" fillId="0" borderId="7" xfId="0" applyBorder="1" applyAlignment="1">
      <alignment horizontal="left" vertical="center" wrapText="1" indent="9"/>
    </xf>
    <xf numFmtId="3" fontId="0" fillId="0" borderId="7" xfId="0" applyNumberFormat="1" applyFill="1" applyBorder="1" applyAlignment="1" applyProtection="1">
      <alignment vertical="center"/>
      <protection locked="0"/>
    </xf>
    <xf numFmtId="10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left" vertical="center" wrapText="1" indent="6"/>
    </xf>
    <xf numFmtId="9" fontId="0" fillId="0" borderId="7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0" xfId="0" applyAlignment="1">
      <alignment wrapText="1"/>
    </xf>
    <xf numFmtId="4" fontId="8" fillId="0" borderId="6" xfId="0" applyNumberFormat="1" applyFon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>
      <alignment vertical="center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>
      <alignment vertical="center"/>
    </xf>
    <xf numFmtId="4" fontId="0" fillId="0" borderId="9" xfId="0" applyNumberFormat="1" applyFill="1" applyBorder="1"/>
    <xf numFmtId="4" fontId="0" fillId="0" borderId="0" xfId="0" applyNumberFormat="1" applyBorder="1"/>
    <xf numFmtId="4" fontId="0" fillId="0" borderId="0" xfId="0" applyNumberFormat="1"/>
    <xf numFmtId="4" fontId="0" fillId="0" borderId="9" xfId="0" applyNumberFormat="1" applyFill="1" applyBorder="1" applyAlignment="1">
      <alignment vertical="center"/>
    </xf>
    <xf numFmtId="4" fontId="0" fillId="0" borderId="0" xfId="0" applyNumberFormat="1" applyFill="1"/>
    <xf numFmtId="4" fontId="8" fillId="0" borderId="6" xfId="0" applyNumberFormat="1" applyFont="1" applyFill="1" applyBorder="1" applyAlignment="1">
      <alignment horizontal="left" vertical="center" indent="3"/>
    </xf>
    <xf numFmtId="4" fontId="0" fillId="0" borderId="7" xfId="0" applyNumberFormat="1" applyFill="1" applyBorder="1" applyAlignment="1">
      <alignment horizontal="left" vertical="center" indent="6"/>
    </xf>
    <xf numFmtId="4" fontId="0" fillId="0" borderId="7" xfId="0" applyNumberFormat="1" applyFont="1" applyFill="1" applyBorder="1" applyAlignment="1">
      <alignment horizontal="left" vertical="center" indent="6"/>
    </xf>
    <xf numFmtId="4" fontId="8" fillId="0" borderId="7" xfId="0" applyNumberFormat="1" applyFont="1" applyFill="1" applyBorder="1" applyAlignment="1">
      <alignment horizontal="left" vertical="center" indent="3"/>
    </xf>
    <xf numFmtId="4" fontId="0" fillId="0" borderId="7" xfId="0" applyNumberFormat="1" applyFont="1" applyFill="1" applyBorder="1" applyAlignment="1">
      <alignment horizontal="left" vertical="center" wrapText="1" indent="3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left" vertical="center"/>
    </xf>
    <xf numFmtId="4" fontId="18" fillId="0" borderId="0" xfId="0" applyNumberFormat="1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 indent="3"/>
    </xf>
    <xf numFmtId="0" fontId="0" fillId="0" borderId="0" xfId="0" applyBorder="1" applyAlignment="1">
      <alignment vertical="center"/>
    </xf>
    <xf numFmtId="0" fontId="20" fillId="6" borderId="0" xfId="0" applyFont="1" applyFill="1" applyAlignment="1">
      <alignment horizontal="center" wrapText="1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12" zoomScaleNormal="112" workbookViewId="0">
      <selection activeCell="B25" sqref="B25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143" t="s">
        <v>119</v>
      </c>
      <c r="B1" s="144"/>
      <c r="C1" s="144"/>
      <c r="D1" s="144"/>
      <c r="E1" s="144"/>
      <c r="F1" s="145"/>
    </row>
    <row r="2" spans="1:6" ht="33.75">
      <c r="A2" s="1" t="s">
        <v>0</v>
      </c>
      <c r="B2" s="2" t="s">
        <v>120</v>
      </c>
      <c r="C2" s="2" t="s">
        <v>118</v>
      </c>
      <c r="D2" s="1" t="s">
        <v>0</v>
      </c>
      <c r="E2" s="2" t="s">
        <v>120</v>
      </c>
      <c r="F2" s="2" t="s">
        <v>118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4732924.37</v>
      </c>
      <c r="C6" s="9">
        <f>SUM(C7:C13)</f>
        <v>4096149.58</v>
      </c>
      <c r="D6" s="5" t="s">
        <v>6</v>
      </c>
      <c r="E6" s="9">
        <f>SUM(E7:E15)</f>
        <v>3251984.41</v>
      </c>
      <c r="F6" s="9">
        <f>SUM(F7:F15)</f>
        <v>1679506.57</v>
      </c>
    </row>
    <row r="7" spans="1:6">
      <c r="A7" s="10" t="s">
        <v>7</v>
      </c>
      <c r="B7" s="9">
        <v>9500</v>
      </c>
      <c r="C7" s="9">
        <v>4096149.58</v>
      </c>
      <c r="D7" s="11" t="s">
        <v>8</v>
      </c>
      <c r="E7" s="9">
        <v>1032422.69</v>
      </c>
      <c r="F7" s="9"/>
    </row>
    <row r="8" spans="1:6">
      <c r="A8" s="10" t="s">
        <v>9</v>
      </c>
      <c r="B8" s="9">
        <v>4723424.37</v>
      </c>
      <c r="C8" s="9"/>
      <c r="D8" s="11" t="s">
        <v>10</v>
      </c>
      <c r="E8" s="9">
        <v>126389.96</v>
      </c>
      <c r="F8" s="9">
        <v>81133.440000000002</v>
      </c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/>
      <c r="C10" s="9"/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2093171.76</v>
      </c>
      <c r="F13" s="9">
        <v>1595222.79</v>
      </c>
    </row>
    <row r="14" spans="1:6">
      <c r="A14" s="3" t="s">
        <v>21</v>
      </c>
      <c r="B14" s="9">
        <f>SUM(B15:B21)</f>
        <v>185660.48</v>
      </c>
      <c r="C14" s="9">
        <f>SUM(C15:C21)</f>
        <v>11265.17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>
        <v>3150.34</v>
      </c>
    </row>
    <row r="16" spans="1:6">
      <c r="A16" s="10" t="s">
        <v>25</v>
      </c>
      <c r="B16" s="9"/>
      <c r="C16" s="9"/>
      <c r="D16" s="5" t="s">
        <v>26</v>
      </c>
      <c r="E16" s="9">
        <f>SUM(E17:E19)</f>
        <v>84629.440000000002</v>
      </c>
      <c r="F16" s="9">
        <f>SUM(F17:F19)</f>
        <v>0</v>
      </c>
    </row>
    <row r="17" spans="1:6">
      <c r="A17" s="10" t="s">
        <v>27</v>
      </c>
      <c r="B17" s="9">
        <v>185660.48</v>
      </c>
      <c r="C17" s="9">
        <v>11265.17</v>
      </c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>
        <v>84629.440000000002</v>
      </c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>
        <f>SUM(B23:B27)</f>
        <v>85743.43</v>
      </c>
      <c r="C22" s="9">
        <f>SUM(C23:C27)</f>
        <v>64747.49</v>
      </c>
      <c r="D22" s="11" t="s">
        <v>38</v>
      </c>
      <c r="E22" s="9"/>
      <c r="F22" s="9"/>
    </row>
    <row r="23" spans="1:6" ht="22.5">
      <c r="A23" s="10" t="s">
        <v>39</v>
      </c>
      <c r="B23" s="19">
        <v>85743.43</v>
      </c>
      <c r="C23" s="9">
        <v>64747.49</v>
      </c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5004328.28</v>
      </c>
      <c r="C44" s="7">
        <f>C6+C14+C22+C28+C34+C35+C38</f>
        <v>4172162.24</v>
      </c>
      <c r="D44" s="8" t="s">
        <v>80</v>
      </c>
      <c r="E44" s="7">
        <f>E6+E16+E20+E23+E24+E28+E35+E39</f>
        <v>3336613.85</v>
      </c>
      <c r="F44" s="7">
        <f>F6+F16+F20+F23+F24+F28+F35+F39</f>
        <v>1679506.57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/>
      <c r="C48" s="9"/>
      <c r="D48" s="5" t="s">
        <v>86</v>
      </c>
      <c r="E48" s="9"/>
      <c r="F48" s="9"/>
    </row>
    <row r="49" spans="1:6">
      <c r="A49" s="13" t="s">
        <v>87</v>
      </c>
      <c r="B49" s="9">
        <v>14459914.49</v>
      </c>
      <c r="C49" s="9">
        <v>14459914.49</v>
      </c>
      <c r="D49" s="5" t="s">
        <v>88</v>
      </c>
      <c r="E49" s="9"/>
      <c r="F49" s="9"/>
    </row>
    <row r="50" spans="1:6">
      <c r="A50" s="13" t="s">
        <v>89</v>
      </c>
      <c r="B50" s="9">
        <v>46145467.630000003</v>
      </c>
      <c r="C50" s="9">
        <v>44622869.439999998</v>
      </c>
      <c r="D50" s="5" t="s">
        <v>90</v>
      </c>
      <c r="E50" s="9"/>
      <c r="F50" s="9"/>
    </row>
    <row r="51" spans="1:6" ht="18.75" customHeight="1">
      <c r="A51" s="13" t="s">
        <v>91</v>
      </c>
      <c r="B51" s="9">
        <v>59137.97</v>
      </c>
      <c r="C51" s="9">
        <v>59137.97</v>
      </c>
      <c r="D51" s="5" t="s">
        <v>92</v>
      </c>
      <c r="E51" s="9"/>
      <c r="F51" s="9"/>
    </row>
    <row r="52" spans="1:6">
      <c r="A52" s="13" t="s">
        <v>93</v>
      </c>
      <c r="B52" s="9">
        <v>-27715967.920000002</v>
      </c>
      <c r="C52" s="9">
        <v>-18414989.800000001</v>
      </c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>
        <f>+E44+E54</f>
        <v>3336613.85</v>
      </c>
      <c r="F56" s="9">
        <f>+F44+F54</f>
        <v>1679506.57</v>
      </c>
    </row>
    <row r="57" spans="1:6">
      <c r="A57" s="12" t="s">
        <v>100</v>
      </c>
      <c r="B57" s="7">
        <f>SUM(B47:B55)</f>
        <v>32948552.170000002</v>
      </c>
      <c r="C57" s="7">
        <f>SUM(C47:C55)</f>
        <v>40726932.099999994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37952880.450000003</v>
      </c>
      <c r="C59" s="7">
        <f>C44+C57</f>
        <v>44899094.339999996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19972929.789999999</v>
      </c>
      <c r="F60" s="9">
        <f>SUM(F61:F63)</f>
        <v>19972929.789999999</v>
      </c>
    </row>
    <row r="61" spans="1:6">
      <c r="A61" s="13"/>
      <c r="B61" s="9"/>
      <c r="C61" s="9"/>
      <c r="D61" s="5" t="s">
        <v>104</v>
      </c>
      <c r="E61" s="9">
        <v>19972929.789999999</v>
      </c>
      <c r="F61" s="9">
        <v>19972929.789999999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14643336.810000001</v>
      </c>
      <c r="F65" s="9">
        <f>SUM(F66:F70)</f>
        <v>23246657.98</v>
      </c>
    </row>
    <row r="66" spans="1:6">
      <c r="A66" s="13"/>
      <c r="B66" s="9"/>
      <c r="C66" s="9"/>
      <c r="D66" s="5" t="s">
        <v>108</v>
      </c>
      <c r="E66" s="9">
        <v>-8605821.1699999999</v>
      </c>
      <c r="F66" s="9">
        <v>-6540966.6799999997</v>
      </c>
    </row>
    <row r="67" spans="1:6">
      <c r="A67" s="13"/>
      <c r="B67" s="9"/>
      <c r="C67" s="9"/>
      <c r="D67" s="5" t="s">
        <v>109</v>
      </c>
      <c r="E67" s="9">
        <v>23249157.98</v>
      </c>
      <c r="F67" s="9">
        <v>29787624.66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34616266.600000001</v>
      </c>
      <c r="F76" s="7">
        <f>F60+F65+F72</f>
        <v>43219587.769999996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+E56+E76</f>
        <v>37952880.450000003</v>
      </c>
      <c r="F78" s="7">
        <f>+F56+F76</f>
        <v>44899094.339999996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" workbookViewId="0">
      <selection activeCell="C24" sqref="B24:C24"/>
    </sheetView>
  </sheetViews>
  <sheetFormatPr baseColWidth="10" defaultColWidth="0" defaultRowHeight="12.75" zeroHeight="1"/>
  <cols>
    <col min="1" max="1" width="95" customWidth="1"/>
    <col min="2" max="7" width="24.1640625" customWidth="1"/>
    <col min="8" max="16384" width="12.6640625" hidden="1"/>
  </cols>
  <sheetData>
    <row r="1" spans="1:7" ht="15">
      <c r="A1" s="175" t="s">
        <v>557</v>
      </c>
      <c r="B1" s="176"/>
      <c r="C1" s="176"/>
      <c r="D1" s="176"/>
      <c r="E1" s="176"/>
      <c r="F1" s="176"/>
      <c r="G1" s="177"/>
    </row>
    <row r="2" spans="1:7" ht="15">
      <c r="A2" s="178" t="s">
        <v>444</v>
      </c>
      <c r="B2" s="179"/>
      <c r="C2" s="179"/>
      <c r="D2" s="179"/>
      <c r="E2" s="179"/>
      <c r="F2" s="179"/>
      <c r="G2" s="180"/>
    </row>
    <row r="3" spans="1:7" ht="15">
      <c r="A3" s="178" t="s">
        <v>445</v>
      </c>
      <c r="B3" s="179"/>
      <c r="C3" s="179"/>
      <c r="D3" s="179"/>
      <c r="E3" s="179"/>
      <c r="F3" s="179"/>
      <c r="G3" s="180"/>
    </row>
    <row r="4" spans="1:7" ht="15">
      <c r="A4" s="178" t="s">
        <v>446</v>
      </c>
      <c r="B4" s="179"/>
      <c r="C4" s="179"/>
      <c r="D4" s="179"/>
      <c r="E4" s="179"/>
      <c r="F4" s="179"/>
      <c r="G4" s="180"/>
    </row>
    <row r="5" spans="1:7" ht="15">
      <c r="A5" s="181" t="s">
        <v>447</v>
      </c>
      <c r="B5" s="98">
        <f>ANIO1P</f>
        <v>2018</v>
      </c>
      <c r="C5" s="173" t="str">
        <f>ANIO2P</f>
        <v>2019 (d)</v>
      </c>
      <c r="D5" s="173" t="str">
        <f>ANIO3P</f>
        <v>2020 (d)</v>
      </c>
      <c r="E5" s="173" t="str">
        <f>ANIO4P</f>
        <v>2021 (d)</v>
      </c>
      <c r="F5" s="173" t="str">
        <f>ANIO5P</f>
        <v>2022 (d)</v>
      </c>
      <c r="G5" s="173" t="str">
        <f>ANIO6P</f>
        <v>2023 (d)</v>
      </c>
    </row>
    <row r="6" spans="1:7" ht="48" customHeight="1">
      <c r="A6" s="182"/>
      <c r="B6" s="99" t="s">
        <v>448</v>
      </c>
      <c r="C6" s="174"/>
      <c r="D6" s="174"/>
      <c r="E6" s="174"/>
      <c r="F6" s="174"/>
      <c r="G6" s="174"/>
    </row>
    <row r="7" spans="1:7" ht="15">
      <c r="A7" s="100" t="s">
        <v>449</v>
      </c>
      <c r="B7" s="126">
        <f>SUM(B8:B19)</f>
        <v>57417693</v>
      </c>
      <c r="C7" s="126">
        <f t="shared" ref="C7:G7" si="0">SUM(C8:C19)</f>
        <v>0</v>
      </c>
      <c r="D7" s="126">
        <f t="shared" si="0"/>
        <v>0</v>
      </c>
      <c r="E7" s="126">
        <f t="shared" si="0"/>
        <v>0</v>
      </c>
      <c r="F7" s="126">
        <f t="shared" si="0"/>
        <v>0</v>
      </c>
      <c r="G7" s="126">
        <f t="shared" si="0"/>
        <v>0</v>
      </c>
    </row>
    <row r="8" spans="1:7">
      <c r="A8" s="101" t="s">
        <v>237</v>
      </c>
      <c r="B8" s="127"/>
      <c r="C8" s="127"/>
      <c r="D8" s="127"/>
      <c r="E8" s="127"/>
      <c r="F8" s="127"/>
      <c r="G8" s="127"/>
    </row>
    <row r="9" spans="1:7">
      <c r="A9" s="101" t="s">
        <v>238</v>
      </c>
      <c r="B9" s="127"/>
      <c r="C9" s="127"/>
      <c r="D9" s="127"/>
      <c r="E9" s="127"/>
      <c r="F9" s="127"/>
      <c r="G9" s="127"/>
    </row>
    <row r="10" spans="1:7">
      <c r="A10" s="101" t="s">
        <v>239</v>
      </c>
      <c r="B10" s="127"/>
      <c r="C10" s="127"/>
      <c r="D10" s="127"/>
      <c r="E10" s="127"/>
      <c r="F10" s="127"/>
      <c r="G10" s="127"/>
    </row>
    <row r="11" spans="1:7">
      <c r="A11" s="101" t="s">
        <v>450</v>
      </c>
      <c r="B11" s="127"/>
      <c r="C11" s="127"/>
      <c r="D11" s="127"/>
      <c r="E11" s="127"/>
      <c r="F11" s="127"/>
      <c r="G11" s="127"/>
    </row>
    <row r="12" spans="1:7">
      <c r="A12" s="101" t="s">
        <v>241</v>
      </c>
      <c r="B12" s="127"/>
      <c r="C12" s="127"/>
      <c r="D12" s="127"/>
      <c r="E12" s="127"/>
      <c r="F12" s="127"/>
      <c r="G12" s="127"/>
    </row>
    <row r="13" spans="1:7">
      <c r="A13" s="101" t="s">
        <v>242</v>
      </c>
      <c r="B13" s="127"/>
      <c r="C13" s="127"/>
      <c r="D13" s="127"/>
      <c r="E13" s="127"/>
      <c r="F13" s="127"/>
      <c r="G13" s="127"/>
    </row>
    <row r="14" spans="1:7">
      <c r="A14" s="101" t="s">
        <v>451</v>
      </c>
      <c r="B14" s="127">
        <v>8725720</v>
      </c>
      <c r="C14" s="127"/>
      <c r="D14" s="127"/>
      <c r="E14" s="127"/>
      <c r="F14" s="127"/>
      <c r="G14" s="127"/>
    </row>
    <row r="15" spans="1:7">
      <c r="A15" s="101" t="s">
        <v>452</v>
      </c>
      <c r="B15" s="127"/>
      <c r="C15" s="127"/>
      <c r="D15" s="127"/>
      <c r="E15" s="127"/>
      <c r="F15" s="127"/>
      <c r="G15" s="127"/>
    </row>
    <row r="16" spans="1:7">
      <c r="A16" s="103" t="s">
        <v>453</v>
      </c>
      <c r="B16" s="127"/>
      <c r="C16" s="127"/>
      <c r="D16" s="127"/>
      <c r="E16" s="127"/>
      <c r="F16" s="127"/>
      <c r="G16" s="127"/>
    </row>
    <row r="17" spans="1:7">
      <c r="A17" s="101" t="s">
        <v>262</v>
      </c>
      <c r="B17" s="127">
        <v>48691973</v>
      </c>
      <c r="C17" s="127"/>
      <c r="D17" s="127"/>
      <c r="E17" s="127"/>
      <c r="F17" s="127"/>
      <c r="G17" s="127"/>
    </row>
    <row r="18" spans="1:7">
      <c r="A18" s="101" t="s">
        <v>263</v>
      </c>
      <c r="B18" s="127"/>
      <c r="C18" s="127"/>
      <c r="D18" s="127"/>
      <c r="E18" s="127"/>
      <c r="F18" s="127"/>
      <c r="G18" s="127"/>
    </row>
    <row r="19" spans="1:7">
      <c r="A19" s="101" t="s">
        <v>454</v>
      </c>
      <c r="B19" s="127"/>
      <c r="C19" s="127"/>
      <c r="D19" s="127"/>
      <c r="E19" s="127"/>
      <c r="F19" s="127"/>
      <c r="G19" s="127"/>
    </row>
    <row r="20" spans="1:7">
      <c r="A20" s="104"/>
      <c r="B20" s="128"/>
      <c r="C20" s="128"/>
      <c r="D20" s="128"/>
      <c r="E20" s="128"/>
      <c r="F20" s="128"/>
      <c r="G20" s="128"/>
    </row>
    <row r="21" spans="1:7" ht="15">
      <c r="A21" s="105" t="s">
        <v>455</v>
      </c>
      <c r="B21" s="129">
        <f>SUM(B22:B26)</f>
        <v>0</v>
      </c>
      <c r="C21" s="129">
        <f t="shared" ref="C21:G21" si="1">SUM(C22:C26)</f>
        <v>0</v>
      </c>
      <c r="D21" s="129">
        <f t="shared" si="1"/>
        <v>0</v>
      </c>
      <c r="E21" s="129">
        <f t="shared" si="1"/>
        <v>0</v>
      </c>
      <c r="F21" s="129">
        <f t="shared" si="1"/>
        <v>0</v>
      </c>
      <c r="G21" s="129">
        <f t="shared" si="1"/>
        <v>0</v>
      </c>
    </row>
    <row r="22" spans="1:7">
      <c r="A22" s="101" t="s">
        <v>456</v>
      </c>
      <c r="B22" s="127"/>
      <c r="C22" s="127"/>
      <c r="D22" s="127"/>
      <c r="E22" s="127"/>
      <c r="F22" s="127"/>
      <c r="G22" s="127"/>
    </row>
    <row r="23" spans="1:7">
      <c r="A23" s="101" t="s">
        <v>457</v>
      </c>
      <c r="B23" s="127"/>
      <c r="C23" s="127"/>
      <c r="D23" s="127"/>
      <c r="E23" s="127"/>
      <c r="F23" s="127"/>
      <c r="G23" s="127"/>
    </row>
    <row r="24" spans="1:7">
      <c r="A24" s="101" t="s">
        <v>458</v>
      </c>
      <c r="B24" s="127"/>
      <c r="C24" s="127"/>
      <c r="D24" s="127"/>
      <c r="E24" s="127"/>
      <c r="F24" s="127"/>
      <c r="G24" s="127"/>
    </row>
    <row r="25" spans="1:7">
      <c r="A25" s="106" t="s">
        <v>288</v>
      </c>
      <c r="B25" s="127"/>
      <c r="C25" s="127"/>
      <c r="D25" s="127"/>
      <c r="E25" s="127"/>
      <c r="F25" s="127"/>
      <c r="G25" s="127"/>
    </row>
    <row r="26" spans="1:7">
      <c r="A26" s="101" t="s">
        <v>289</v>
      </c>
      <c r="B26" s="127"/>
      <c r="C26" s="127"/>
      <c r="D26" s="127"/>
      <c r="E26" s="127"/>
      <c r="F26" s="127"/>
      <c r="G26" s="127"/>
    </row>
    <row r="27" spans="1:7">
      <c r="A27" s="104"/>
      <c r="B27" s="128"/>
      <c r="C27" s="128"/>
      <c r="D27" s="128"/>
      <c r="E27" s="128"/>
      <c r="F27" s="128"/>
      <c r="G27" s="128"/>
    </row>
    <row r="28" spans="1:7" ht="15">
      <c r="A28" s="105" t="s">
        <v>459</v>
      </c>
      <c r="B28" s="129">
        <f>B29</f>
        <v>0</v>
      </c>
      <c r="C28" s="129">
        <f t="shared" ref="C28:G28" si="2">C29</f>
        <v>0</v>
      </c>
      <c r="D28" s="129">
        <f t="shared" si="2"/>
        <v>0</v>
      </c>
      <c r="E28" s="129">
        <f t="shared" si="2"/>
        <v>0</v>
      </c>
      <c r="F28" s="129">
        <f t="shared" si="2"/>
        <v>0</v>
      </c>
      <c r="G28" s="129">
        <f t="shared" si="2"/>
        <v>0</v>
      </c>
    </row>
    <row r="29" spans="1:7">
      <c r="A29" s="101" t="s">
        <v>292</v>
      </c>
      <c r="B29" s="127"/>
      <c r="C29" s="127"/>
      <c r="D29" s="127"/>
      <c r="E29" s="127"/>
      <c r="F29" s="127"/>
      <c r="G29" s="127"/>
    </row>
    <row r="30" spans="1:7">
      <c r="A30" s="104"/>
      <c r="B30" s="128"/>
      <c r="C30" s="128"/>
      <c r="D30" s="128"/>
      <c r="E30" s="128"/>
      <c r="F30" s="128"/>
      <c r="G30" s="128"/>
    </row>
    <row r="31" spans="1:7" ht="15">
      <c r="A31" s="107" t="s">
        <v>460</v>
      </c>
      <c r="B31" s="129">
        <f>B28+B21+B7</f>
        <v>57417693</v>
      </c>
      <c r="C31" s="129">
        <f t="shared" ref="C31:F31" si="3">C28+C21+C7</f>
        <v>0</v>
      </c>
      <c r="D31" s="129">
        <f t="shared" si="3"/>
        <v>0</v>
      </c>
      <c r="E31" s="129">
        <f t="shared" si="3"/>
        <v>0</v>
      </c>
      <c r="F31" s="129">
        <f t="shared" si="3"/>
        <v>0</v>
      </c>
      <c r="G31" s="129">
        <f>G28+G21+G7</f>
        <v>0</v>
      </c>
    </row>
    <row r="32" spans="1:7">
      <c r="A32" s="104"/>
      <c r="B32" s="128"/>
      <c r="C32" s="128"/>
      <c r="D32" s="128"/>
      <c r="E32" s="128"/>
      <c r="F32" s="128"/>
      <c r="G32" s="128"/>
    </row>
    <row r="33" spans="1:7" ht="15">
      <c r="A33" s="105" t="s">
        <v>294</v>
      </c>
      <c r="B33" s="130"/>
      <c r="C33" s="130"/>
      <c r="D33" s="130"/>
      <c r="E33" s="130"/>
      <c r="F33" s="130"/>
      <c r="G33" s="130"/>
    </row>
    <row r="34" spans="1:7">
      <c r="A34" s="108" t="s">
        <v>461</v>
      </c>
      <c r="B34" s="127"/>
      <c r="C34" s="127"/>
      <c r="D34" s="127"/>
      <c r="E34" s="127"/>
      <c r="F34" s="127"/>
      <c r="G34" s="127"/>
    </row>
    <row r="35" spans="1:7" ht="25.5">
      <c r="A35" s="108" t="s">
        <v>296</v>
      </c>
      <c r="B35" s="127"/>
      <c r="C35" s="127"/>
      <c r="D35" s="127"/>
      <c r="E35" s="127"/>
      <c r="F35" s="127"/>
      <c r="G35" s="127"/>
    </row>
    <row r="36" spans="1:7" ht="15">
      <c r="A36" s="105" t="s">
        <v>462</v>
      </c>
      <c r="B36" s="129">
        <f>B35+B34</f>
        <v>0</v>
      </c>
      <c r="C36" s="129">
        <f t="shared" ref="C36:F36" si="4">C35+C34</f>
        <v>0</v>
      </c>
      <c r="D36" s="129">
        <f t="shared" si="4"/>
        <v>0</v>
      </c>
      <c r="E36" s="129">
        <f t="shared" si="4"/>
        <v>0</v>
      </c>
      <c r="F36" s="129">
        <f t="shared" si="4"/>
        <v>0</v>
      </c>
      <c r="G36" s="129">
        <f>G35+G34</f>
        <v>0</v>
      </c>
    </row>
    <row r="37" spans="1:7">
      <c r="A37" s="109"/>
      <c r="B37" s="131"/>
      <c r="C37" s="131"/>
      <c r="D37" s="131"/>
      <c r="E37" s="131"/>
      <c r="F37" s="131"/>
      <c r="G37" s="131"/>
    </row>
    <row r="38" spans="1:7" hidden="1">
      <c r="A38" s="110"/>
      <c r="B38" s="132"/>
      <c r="C38" s="132"/>
      <c r="D38" s="132"/>
      <c r="E38" s="132"/>
      <c r="F38" s="132"/>
      <c r="G38" s="132"/>
    </row>
    <row r="39" spans="1:7" hidden="1">
      <c r="A39" s="110"/>
      <c r="B39" s="132"/>
      <c r="C39" s="132"/>
      <c r="D39" s="132"/>
      <c r="E39" s="132"/>
      <c r="F39" s="132"/>
      <c r="G39" s="132"/>
    </row>
    <row r="40" spans="1:7" hidden="1">
      <c r="A40" s="110"/>
      <c r="B40" s="132"/>
      <c r="C40" s="132"/>
      <c r="D40" s="132"/>
      <c r="E40" s="132"/>
      <c r="F40" s="132"/>
      <c r="G40" s="132"/>
    </row>
    <row r="41" spans="1:7" hidden="1">
      <c r="A41" s="110"/>
      <c r="B41" s="132"/>
      <c r="C41" s="132"/>
      <c r="D41" s="132"/>
      <c r="E41" s="132"/>
      <c r="F41" s="132"/>
      <c r="G41" s="132"/>
    </row>
    <row r="42" spans="1:7" hidden="1">
      <c r="A42" s="110"/>
      <c r="B42" s="132"/>
      <c r="C42" s="132"/>
      <c r="D42" s="132"/>
      <c r="E42" s="132"/>
      <c r="F42" s="132"/>
      <c r="G42" s="132"/>
    </row>
    <row r="43" spans="1:7">
      <c r="B43" s="133"/>
      <c r="C43" s="133"/>
      <c r="D43" s="133"/>
      <c r="E43" s="133"/>
      <c r="F43" s="133"/>
      <c r="G43" s="133"/>
    </row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B7" sqref="B7:G31"/>
    </sheetView>
  </sheetViews>
  <sheetFormatPr baseColWidth="10" defaultColWidth="0" defaultRowHeight="12.75" zeroHeight="1"/>
  <cols>
    <col min="1" max="1" width="80.1640625" style="111" customWidth="1"/>
    <col min="2" max="7" width="24.1640625" style="111" customWidth="1"/>
    <col min="8" max="16384" width="12.6640625" style="111" hidden="1"/>
  </cols>
  <sheetData>
    <row r="1" spans="1:7" customFormat="1" ht="15">
      <c r="A1" s="175" t="s">
        <v>557</v>
      </c>
      <c r="B1" s="176"/>
      <c r="C1" s="176"/>
      <c r="D1" s="176"/>
      <c r="E1" s="176"/>
      <c r="F1" s="176"/>
      <c r="G1" s="177"/>
    </row>
    <row r="2" spans="1:7" customFormat="1" ht="15">
      <c r="A2" s="178" t="s">
        <v>463</v>
      </c>
      <c r="B2" s="179"/>
      <c r="C2" s="179"/>
      <c r="D2" s="179"/>
      <c r="E2" s="179"/>
      <c r="F2" s="179"/>
      <c r="G2" s="180"/>
    </row>
    <row r="3" spans="1:7" customFormat="1" ht="15">
      <c r="A3" s="178" t="s">
        <v>445</v>
      </c>
      <c r="B3" s="179"/>
      <c r="C3" s="179"/>
      <c r="D3" s="179"/>
      <c r="E3" s="179"/>
      <c r="F3" s="179"/>
      <c r="G3" s="180"/>
    </row>
    <row r="4" spans="1:7" customFormat="1" ht="15">
      <c r="A4" s="178" t="s">
        <v>446</v>
      </c>
      <c r="B4" s="179"/>
      <c r="C4" s="179"/>
      <c r="D4" s="179"/>
      <c r="E4" s="179"/>
      <c r="F4" s="179"/>
      <c r="G4" s="180"/>
    </row>
    <row r="5" spans="1:7" customFormat="1" ht="15">
      <c r="A5" s="183" t="s">
        <v>464</v>
      </c>
      <c r="B5" s="98">
        <f>ANIO1P</f>
        <v>2018</v>
      </c>
      <c r="C5" s="173" t="str">
        <f>ANIO2P</f>
        <v>2019 (d)</v>
      </c>
      <c r="D5" s="173" t="str">
        <f>ANIO3P</f>
        <v>2020 (d)</v>
      </c>
      <c r="E5" s="173" t="str">
        <f>ANIO4P</f>
        <v>2021 (d)</v>
      </c>
      <c r="F5" s="173" t="str">
        <f>ANIO5P</f>
        <v>2022 (d)</v>
      </c>
      <c r="G5" s="173" t="str">
        <f>ANIO6P</f>
        <v>2023 (d)</v>
      </c>
    </row>
    <row r="6" spans="1:7" customFormat="1" ht="48" customHeight="1">
      <c r="A6" s="184"/>
      <c r="B6" s="99" t="s">
        <v>448</v>
      </c>
      <c r="C6" s="174"/>
      <c r="D6" s="174"/>
      <c r="E6" s="174"/>
      <c r="F6" s="174"/>
      <c r="G6" s="174"/>
    </row>
    <row r="7" spans="1:7" ht="15">
      <c r="A7" s="100" t="s">
        <v>465</v>
      </c>
      <c r="B7" s="126">
        <f>SUM(B8:B16)</f>
        <v>0</v>
      </c>
      <c r="C7" s="126">
        <f t="shared" ref="C7:G7" si="0">SUM(C8:C16)</f>
        <v>0</v>
      </c>
      <c r="D7" s="126">
        <f t="shared" si="0"/>
        <v>0</v>
      </c>
      <c r="E7" s="126">
        <f t="shared" si="0"/>
        <v>0</v>
      </c>
      <c r="F7" s="126">
        <f t="shared" si="0"/>
        <v>0</v>
      </c>
      <c r="G7" s="126">
        <f t="shared" si="0"/>
        <v>0</v>
      </c>
    </row>
    <row r="8" spans="1:7">
      <c r="A8" s="101" t="s">
        <v>466</v>
      </c>
      <c r="B8" s="127"/>
      <c r="C8" s="127"/>
      <c r="D8" s="127"/>
      <c r="E8" s="127"/>
      <c r="F8" s="127"/>
      <c r="G8" s="127"/>
    </row>
    <row r="9" spans="1:7">
      <c r="A9" s="101" t="s">
        <v>467</v>
      </c>
      <c r="B9" s="127"/>
      <c r="C9" s="127"/>
      <c r="D9" s="127"/>
      <c r="E9" s="127"/>
      <c r="F9" s="127"/>
      <c r="G9" s="127"/>
    </row>
    <row r="10" spans="1:7">
      <c r="A10" s="101" t="s">
        <v>468</v>
      </c>
      <c r="B10" s="127"/>
      <c r="C10" s="127"/>
      <c r="D10" s="127"/>
      <c r="E10" s="127"/>
      <c r="F10" s="127"/>
      <c r="G10" s="127"/>
    </row>
    <row r="11" spans="1:7">
      <c r="A11" s="101" t="s">
        <v>469</v>
      </c>
      <c r="B11" s="127"/>
      <c r="C11" s="127"/>
      <c r="D11" s="127"/>
      <c r="E11" s="127"/>
      <c r="F11" s="127"/>
      <c r="G11" s="127"/>
    </row>
    <row r="12" spans="1:7">
      <c r="A12" s="101" t="s">
        <v>470</v>
      </c>
      <c r="B12" s="127"/>
      <c r="C12" s="127"/>
      <c r="D12" s="127"/>
      <c r="E12" s="127"/>
      <c r="F12" s="127"/>
      <c r="G12" s="127"/>
    </row>
    <row r="13" spans="1:7">
      <c r="A13" s="101" t="s">
        <v>471</v>
      </c>
      <c r="B13" s="127"/>
      <c r="C13" s="127"/>
      <c r="D13" s="127"/>
      <c r="E13" s="127"/>
      <c r="F13" s="127"/>
      <c r="G13" s="127"/>
    </row>
    <row r="14" spans="1:7">
      <c r="A14" s="101" t="s">
        <v>472</v>
      </c>
      <c r="B14" s="127"/>
      <c r="C14" s="127"/>
      <c r="D14" s="127"/>
      <c r="E14" s="127"/>
      <c r="F14" s="127"/>
      <c r="G14" s="127"/>
    </row>
    <row r="15" spans="1:7">
      <c r="A15" s="101" t="s">
        <v>473</v>
      </c>
      <c r="B15" s="127"/>
      <c r="C15" s="127"/>
      <c r="D15" s="127"/>
      <c r="E15" s="127"/>
      <c r="F15" s="127"/>
      <c r="G15" s="127"/>
    </row>
    <row r="16" spans="1:7">
      <c r="A16" s="101" t="s">
        <v>474</v>
      </c>
      <c r="B16" s="127"/>
      <c r="C16" s="127"/>
      <c r="D16" s="127"/>
      <c r="E16" s="127"/>
      <c r="F16" s="127"/>
      <c r="G16" s="127"/>
    </row>
    <row r="17" spans="1:7">
      <c r="A17" s="112"/>
      <c r="B17" s="128"/>
      <c r="C17" s="128"/>
      <c r="D17" s="128"/>
      <c r="E17" s="128"/>
      <c r="F17" s="128"/>
      <c r="G17" s="128"/>
    </row>
    <row r="18" spans="1:7" ht="15">
      <c r="A18" s="105" t="s">
        <v>475</v>
      </c>
      <c r="B18" s="129">
        <f>SUM(B19:B27)</f>
        <v>57417693</v>
      </c>
      <c r="C18" s="129">
        <f t="shared" ref="C18:G18" si="1">SUM(C19:C27)</f>
        <v>0</v>
      </c>
      <c r="D18" s="129">
        <f t="shared" si="1"/>
        <v>0</v>
      </c>
      <c r="E18" s="129">
        <f t="shared" si="1"/>
        <v>0</v>
      </c>
      <c r="F18" s="129">
        <f t="shared" si="1"/>
        <v>0</v>
      </c>
      <c r="G18" s="129">
        <f t="shared" si="1"/>
        <v>0</v>
      </c>
    </row>
    <row r="19" spans="1:7">
      <c r="A19" s="101" t="s">
        <v>466</v>
      </c>
      <c r="B19" s="127">
        <v>49860071.960000001</v>
      </c>
      <c r="C19" s="127"/>
      <c r="D19" s="127"/>
      <c r="E19" s="127"/>
      <c r="F19" s="127"/>
      <c r="G19" s="127"/>
    </row>
    <row r="20" spans="1:7">
      <c r="A20" s="101" t="s">
        <v>467</v>
      </c>
      <c r="B20" s="127">
        <v>3274020</v>
      </c>
      <c r="C20" s="127"/>
      <c r="D20" s="127"/>
      <c r="E20" s="127"/>
      <c r="F20" s="127"/>
      <c r="G20" s="127"/>
    </row>
    <row r="21" spans="1:7">
      <c r="A21" s="101" t="s">
        <v>468</v>
      </c>
      <c r="B21" s="127">
        <v>4283601.04</v>
      </c>
      <c r="C21" s="127"/>
      <c r="D21" s="127"/>
      <c r="E21" s="127"/>
      <c r="F21" s="127"/>
      <c r="G21" s="127"/>
    </row>
    <row r="22" spans="1:7">
      <c r="A22" s="101" t="s">
        <v>469</v>
      </c>
      <c r="B22" s="127"/>
      <c r="C22" s="127"/>
      <c r="D22" s="127"/>
      <c r="E22" s="127"/>
      <c r="F22" s="127"/>
      <c r="G22" s="127"/>
    </row>
    <row r="23" spans="1:7">
      <c r="A23" s="101" t="s">
        <v>470</v>
      </c>
      <c r="B23" s="127"/>
      <c r="C23" s="127"/>
      <c r="D23" s="127"/>
      <c r="E23" s="127"/>
      <c r="F23" s="127"/>
      <c r="G23" s="127"/>
    </row>
    <row r="24" spans="1:7">
      <c r="A24" s="101" t="s">
        <v>471</v>
      </c>
      <c r="B24" s="127"/>
      <c r="C24" s="127"/>
      <c r="D24" s="127"/>
      <c r="E24" s="127"/>
      <c r="F24" s="127"/>
      <c r="G24" s="127"/>
    </row>
    <row r="25" spans="1:7">
      <c r="A25" s="101" t="s">
        <v>472</v>
      </c>
      <c r="B25" s="127"/>
      <c r="C25" s="127"/>
      <c r="D25" s="127"/>
      <c r="E25" s="127"/>
      <c r="F25" s="127"/>
      <c r="G25" s="127"/>
    </row>
    <row r="26" spans="1:7">
      <c r="A26" s="101" t="s">
        <v>476</v>
      </c>
      <c r="B26" s="127"/>
      <c r="C26" s="127"/>
      <c r="D26" s="127"/>
      <c r="E26" s="127"/>
      <c r="F26" s="127"/>
      <c r="G26" s="127"/>
    </row>
    <row r="27" spans="1:7">
      <c r="A27" s="101" t="s">
        <v>474</v>
      </c>
      <c r="B27" s="127"/>
      <c r="C27" s="127"/>
      <c r="D27" s="127"/>
      <c r="E27" s="127"/>
      <c r="F27" s="127"/>
      <c r="G27" s="127"/>
    </row>
    <row r="28" spans="1:7">
      <c r="A28" s="104"/>
      <c r="B28" s="128"/>
      <c r="C28" s="128"/>
      <c r="D28" s="128"/>
      <c r="E28" s="128"/>
      <c r="F28" s="128"/>
      <c r="G28" s="128"/>
    </row>
    <row r="29" spans="1:7" ht="15">
      <c r="A29" s="105" t="s">
        <v>477</v>
      </c>
      <c r="B29" s="129">
        <f>B7+B18</f>
        <v>57417693</v>
      </c>
      <c r="C29" s="129">
        <f t="shared" ref="C29:G29" si="2">C7+C18</f>
        <v>0</v>
      </c>
      <c r="D29" s="129">
        <f t="shared" si="2"/>
        <v>0</v>
      </c>
      <c r="E29" s="129">
        <f t="shared" si="2"/>
        <v>0</v>
      </c>
      <c r="F29" s="129">
        <f t="shared" si="2"/>
        <v>0</v>
      </c>
      <c r="G29" s="129">
        <f t="shared" si="2"/>
        <v>0</v>
      </c>
    </row>
    <row r="30" spans="1:7">
      <c r="A30" s="109"/>
      <c r="B30" s="134"/>
      <c r="C30" s="134"/>
      <c r="D30" s="134"/>
      <c r="E30" s="134"/>
      <c r="F30" s="134"/>
      <c r="G30" s="134"/>
    </row>
    <row r="31" spans="1:7">
      <c r="B31" s="135"/>
      <c r="C31" s="135"/>
      <c r="D31" s="135"/>
      <c r="E31" s="135"/>
      <c r="F31" s="135"/>
      <c r="G31" s="135"/>
    </row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B16" workbookViewId="0">
      <selection activeCell="G28" sqref="G28"/>
    </sheetView>
  </sheetViews>
  <sheetFormatPr baseColWidth="10" defaultColWidth="0" defaultRowHeight="12.75" zeroHeight="1"/>
  <cols>
    <col min="1" max="1" width="102.83203125" customWidth="1"/>
    <col min="2" max="7" width="24.1640625" customWidth="1"/>
    <col min="8" max="16384" width="12.6640625" hidden="1"/>
  </cols>
  <sheetData>
    <row r="1" spans="1:7" ht="15">
      <c r="A1" s="175" t="s">
        <v>557</v>
      </c>
      <c r="B1" s="176"/>
      <c r="C1" s="176"/>
      <c r="D1" s="176"/>
      <c r="E1" s="176"/>
      <c r="F1" s="176"/>
      <c r="G1" s="177"/>
    </row>
    <row r="2" spans="1:7" ht="15">
      <c r="A2" s="178" t="s">
        <v>478</v>
      </c>
      <c r="B2" s="179"/>
      <c r="C2" s="179"/>
      <c r="D2" s="179"/>
      <c r="E2" s="179"/>
      <c r="F2" s="179"/>
      <c r="G2" s="180"/>
    </row>
    <row r="3" spans="1:7" ht="15">
      <c r="A3" s="186" t="s">
        <v>445</v>
      </c>
      <c r="B3" s="187"/>
      <c r="C3" s="187"/>
      <c r="D3" s="187"/>
      <c r="E3" s="187"/>
      <c r="F3" s="187"/>
      <c r="G3" s="188"/>
    </row>
    <row r="4" spans="1:7" ht="15">
      <c r="A4" s="189" t="s">
        <v>447</v>
      </c>
      <c r="B4" s="191" t="str">
        <f>ANIO5R</f>
        <v>2012 ¹ (c)</v>
      </c>
      <c r="C4" s="191" t="str">
        <f>ANIO4R</f>
        <v>2013 ¹ (c)</v>
      </c>
      <c r="D4" s="191" t="str">
        <f>ANIO3R</f>
        <v>2014 ¹ (c)</v>
      </c>
      <c r="E4" s="191" t="str">
        <f>ANIO2R</f>
        <v>2015 ¹ (c)</v>
      </c>
      <c r="F4" s="191" t="str">
        <f>ANIO1R</f>
        <v>2016 ¹ (c)</v>
      </c>
      <c r="G4" s="98">
        <f>ANIO_INFORME</f>
        <v>2017</v>
      </c>
    </row>
    <row r="5" spans="1:7" ht="32.1" customHeight="1">
      <c r="A5" s="190"/>
      <c r="B5" s="192"/>
      <c r="C5" s="192"/>
      <c r="D5" s="192"/>
      <c r="E5" s="192"/>
      <c r="F5" s="192"/>
      <c r="G5" s="99" t="s">
        <v>479</v>
      </c>
    </row>
    <row r="6" spans="1:7" ht="15">
      <c r="A6" s="136" t="s">
        <v>480</v>
      </c>
      <c r="B6" s="126">
        <f>SUM(B7:B18)</f>
        <v>0</v>
      </c>
      <c r="C6" s="126">
        <f t="shared" ref="C6:G6" si="0">SUM(C7:C18)</f>
        <v>45139362.68</v>
      </c>
      <c r="D6" s="126">
        <f t="shared" si="0"/>
        <v>53294386.18</v>
      </c>
      <c r="E6" s="126">
        <f t="shared" si="0"/>
        <v>56423860.109999999</v>
      </c>
      <c r="F6" s="126">
        <f t="shared" si="0"/>
        <v>53883461.25</v>
      </c>
      <c r="G6" s="126">
        <f t="shared" si="0"/>
        <v>57671021.799999997</v>
      </c>
    </row>
    <row r="7" spans="1:7">
      <c r="A7" s="137" t="s">
        <v>481</v>
      </c>
      <c r="B7" s="127"/>
      <c r="C7" s="127"/>
      <c r="D7" s="127"/>
      <c r="E7" s="127"/>
      <c r="F7" s="127"/>
      <c r="G7" s="127"/>
    </row>
    <row r="8" spans="1:7">
      <c r="A8" s="137" t="s">
        <v>482</v>
      </c>
      <c r="B8" s="127"/>
      <c r="C8" s="127"/>
      <c r="D8" s="127"/>
      <c r="E8" s="127"/>
      <c r="F8" s="127"/>
      <c r="G8" s="127"/>
    </row>
    <row r="9" spans="1:7">
      <c r="A9" s="137" t="s">
        <v>483</v>
      </c>
      <c r="B9" s="127"/>
      <c r="C9" s="127"/>
      <c r="D9" s="127"/>
      <c r="E9" s="127"/>
      <c r="F9" s="127"/>
      <c r="G9" s="127"/>
    </row>
    <row r="10" spans="1:7">
      <c r="A10" s="137" t="s">
        <v>484</v>
      </c>
      <c r="B10" s="127"/>
      <c r="C10" s="127"/>
      <c r="D10" s="127"/>
      <c r="E10" s="127"/>
      <c r="F10" s="127"/>
      <c r="G10" s="127"/>
    </row>
    <row r="11" spans="1:7">
      <c r="A11" s="137" t="s">
        <v>485</v>
      </c>
      <c r="B11" s="127"/>
      <c r="C11" s="127"/>
      <c r="D11" s="127"/>
      <c r="E11" s="127"/>
      <c r="F11" s="127"/>
      <c r="G11" s="127"/>
    </row>
    <row r="12" spans="1:7">
      <c r="A12" s="138" t="s">
        <v>486</v>
      </c>
      <c r="B12" s="127"/>
      <c r="C12" s="127"/>
      <c r="D12" s="127"/>
      <c r="E12" s="127"/>
      <c r="F12" s="127"/>
      <c r="G12" s="127"/>
    </row>
    <row r="13" spans="1:7">
      <c r="A13" s="137" t="s">
        <v>487</v>
      </c>
      <c r="B13" s="127"/>
      <c r="C13" s="127">
        <v>5110708.2</v>
      </c>
      <c r="D13" s="127">
        <v>8264302.1799999997</v>
      </c>
      <c r="E13" s="127">
        <v>9712570.1099999994</v>
      </c>
      <c r="F13" s="127">
        <v>8360832.0599999996</v>
      </c>
      <c r="G13" s="127">
        <v>9447713.8399999999</v>
      </c>
    </row>
    <row r="14" spans="1:7">
      <c r="A14" s="137" t="s">
        <v>488</v>
      </c>
      <c r="B14" s="127"/>
      <c r="C14" s="127"/>
      <c r="D14" s="127"/>
      <c r="E14" s="127"/>
      <c r="F14" s="127"/>
      <c r="G14" s="127"/>
    </row>
    <row r="15" spans="1:7">
      <c r="A15" s="137" t="s">
        <v>489</v>
      </c>
      <c r="B15" s="127"/>
      <c r="C15" s="127"/>
      <c r="D15" s="127"/>
      <c r="E15" s="127"/>
      <c r="F15" s="127"/>
      <c r="G15" s="127"/>
    </row>
    <row r="16" spans="1:7">
      <c r="A16" s="137" t="s">
        <v>490</v>
      </c>
      <c r="B16" s="127"/>
      <c r="C16" s="127">
        <v>40028654.479999997</v>
      </c>
      <c r="D16" s="127">
        <v>45030084</v>
      </c>
      <c r="E16" s="127">
        <v>46711290</v>
      </c>
      <c r="F16" s="127">
        <v>45522629.189999998</v>
      </c>
      <c r="G16" s="127">
        <v>48223307.960000001</v>
      </c>
    </row>
    <row r="17" spans="1:7">
      <c r="A17" s="137" t="s">
        <v>491</v>
      </c>
      <c r="B17" s="127"/>
      <c r="C17" s="127"/>
      <c r="D17" s="127"/>
      <c r="E17" s="127"/>
      <c r="F17" s="127"/>
      <c r="G17" s="127"/>
    </row>
    <row r="18" spans="1:7">
      <c r="A18" s="137" t="s">
        <v>492</v>
      </c>
      <c r="B18" s="127"/>
      <c r="C18" s="127"/>
      <c r="D18" s="127"/>
      <c r="E18" s="127"/>
      <c r="F18" s="127"/>
      <c r="G18" s="127"/>
    </row>
    <row r="19" spans="1:7">
      <c r="A19" s="128"/>
      <c r="B19" s="128"/>
      <c r="C19" s="128"/>
      <c r="D19" s="128"/>
      <c r="E19" s="128"/>
      <c r="F19" s="128"/>
      <c r="G19" s="128"/>
    </row>
    <row r="20" spans="1:7" ht="15">
      <c r="A20" s="139" t="s">
        <v>493</v>
      </c>
      <c r="B20" s="129">
        <f>SUM(B21:B25)</f>
        <v>0</v>
      </c>
      <c r="C20" s="129">
        <f t="shared" ref="C20:G20" si="1">SUM(C21:C25)</f>
        <v>0</v>
      </c>
      <c r="D20" s="129">
        <f t="shared" si="1"/>
        <v>0</v>
      </c>
      <c r="E20" s="129">
        <f t="shared" si="1"/>
        <v>0</v>
      </c>
      <c r="F20" s="129">
        <f t="shared" si="1"/>
        <v>0</v>
      </c>
      <c r="G20" s="129">
        <f t="shared" si="1"/>
        <v>0</v>
      </c>
    </row>
    <row r="21" spans="1:7">
      <c r="A21" s="137" t="s">
        <v>494</v>
      </c>
      <c r="B21" s="127"/>
      <c r="C21" s="127"/>
      <c r="D21" s="127"/>
      <c r="E21" s="127"/>
      <c r="F21" s="127"/>
      <c r="G21" s="127"/>
    </row>
    <row r="22" spans="1:7">
      <c r="A22" s="137" t="s">
        <v>495</v>
      </c>
      <c r="B22" s="127"/>
      <c r="C22" s="127"/>
      <c r="D22" s="127"/>
      <c r="E22" s="127"/>
      <c r="F22" s="127"/>
      <c r="G22" s="127"/>
    </row>
    <row r="23" spans="1:7">
      <c r="A23" s="137" t="s">
        <v>496</v>
      </c>
      <c r="B23" s="127"/>
      <c r="C23" s="127"/>
      <c r="D23" s="127"/>
      <c r="E23" s="127"/>
      <c r="F23" s="127"/>
      <c r="G23" s="127"/>
    </row>
    <row r="24" spans="1:7">
      <c r="A24" s="137" t="s">
        <v>497</v>
      </c>
      <c r="B24" s="127"/>
      <c r="C24" s="127"/>
      <c r="D24" s="127"/>
      <c r="E24" s="127"/>
      <c r="F24" s="127"/>
      <c r="G24" s="127"/>
    </row>
    <row r="25" spans="1:7">
      <c r="A25" s="137" t="s">
        <v>498</v>
      </c>
      <c r="B25" s="127"/>
      <c r="C25" s="127"/>
      <c r="D25" s="127"/>
      <c r="E25" s="127"/>
      <c r="F25" s="127"/>
      <c r="G25" s="127"/>
    </row>
    <row r="26" spans="1:7">
      <c r="A26" s="128"/>
      <c r="B26" s="128"/>
      <c r="C26" s="128"/>
      <c r="D26" s="128"/>
      <c r="E26" s="128"/>
      <c r="F26" s="128"/>
      <c r="G26" s="128"/>
    </row>
    <row r="27" spans="1:7" ht="15">
      <c r="A27" s="139" t="s">
        <v>499</v>
      </c>
      <c r="B27" s="129">
        <f>B28</f>
        <v>0</v>
      </c>
      <c r="C27" s="129">
        <f t="shared" ref="C27:G27" si="2">C28</f>
        <v>516024.91</v>
      </c>
      <c r="D27" s="129">
        <f t="shared" si="2"/>
        <v>746881.79</v>
      </c>
      <c r="E27" s="129">
        <f t="shared" si="2"/>
        <v>213521.16</v>
      </c>
      <c r="F27" s="129">
        <f t="shared" si="2"/>
        <v>53206.97</v>
      </c>
      <c r="G27" s="129">
        <f t="shared" si="2"/>
        <v>0</v>
      </c>
    </row>
    <row r="28" spans="1:7">
      <c r="A28" s="137" t="s">
        <v>292</v>
      </c>
      <c r="B28" s="127"/>
      <c r="C28" s="127">
        <v>516024.91</v>
      </c>
      <c r="D28" s="127">
        <v>746881.79</v>
      </c>
      <c r="E28" s="127">
        <v>213521.16</v>
      </c>
      <c r="F28" s="127">
        <v>53206.97</v>
      </c>
      <c r="G28" s="127"/>
    </row>
    <row r="29" spans="1:7">
      <c r="A29" s="128"/>
      <c r="B29" s="128"/>
      <c r="C29" s="128"/>
      <c r="D29" s="128"/>
      <c r="E29" s="128"/>
      <c r="F29" s="128"/>
      <c r="G29" s="128"/>
    </row>
    <row r="30" spans="1:7" ht="15">
      <c r="A30" s="139" t="s">
        <v>500</v>
      </c>
      <c r="B30" s="129">
        <f>B6+B20+B27</f>
        <v>0</v>
      </c>
      <c r="C30" s="129">
        <f t="shared" ref="C30:G30" si="3">C6+C20+C27</f>
        <v>45655387.589999996</v>
      </c>
      <c r="D30" s="129">
        <f t="shared" si="3"/>
        <v>54041267.969999999</v>
      </c>
      <c r="E30" s="129">
        <f t="shared" si="3"/>
        <v>56637381.269999996</v>
      </c>
      <c r="F30" s="129">
        <f t="shared" si="3"/>
        <v>53936668.219999999</v>
      </c>
      <c r="G30" s="129">
        <f t="shared" si="3"/>
        <v>57671021.799999997</v>
      </c>
    </row>
    <row r="31" spans="1:7">
      <c r="A31" s="128"/>
      <c r="B31" s="128"/>
      <c r="C31" s="128"/>
      <c r="D31" s="128"/>
      <c r="E31" s="128"/>
      <c r="F31" s="128"/>
      <c r="G31" s="128"/>
    </row>
    <row r="32" spans="1:7" ht="15">
      <c r="A32" s="139" t="s">
        <v>294</v>
      </c>
      <c r="B32" s="128"/>
      <c r="C32" s="128"/>
      <c r="D32" s="128"/>
      <c r="E32" s="128"/>
      <c r="F32" s="128"/>
      <c r="G32" s="128"/>
    </row>
    <row r="33" spans="1:7">
      <c r="A33" s="140" t="s">
        <v>461</v>
      </c>
      <c r="B33" s="127"/>
      <c r="C33" s="127"/>
      <c r="D33" s="127">
        <v>5105095.53</v>
      </c>
      <c r="E33" s="127"/>
      <c r="F33" s="127"/>
      <c r="G33" s="127"/>
    </row>
    <row r="34" spans="1:7">
      <c r="A34" s="140" t="s">
        <v>501</v>
      </c>
      <c r="B34" s="127"/>
      <c r="C34" s="127"/>
      <c r="D34" s="127"/>
      <c r="E34" s="127"/>
      <c r="F34" s="127"/>
      <c r="G34" s="127"/>
    </row>
    <row r="35" spans="1:7" ht="15">
      <c r="A35" s="139" t="s">
        <v>502</v>
      </c>
      <c r="B35" s="129">
        <f>B33+B34</f>
        <v>0</v>
      </c>
      <c r="C35" s="129">
        <f t="shared" ref="C35:G35" si="4">C33+C34</f>
        <v>0</v>
      </c>
      <c r="D35" s="129">
        <f t="shared" si="4"/>
        <v>5105095.53</v>
      </c>
      <c r="E35" s="129">
        <f t="shared" si="4"/>
        <v>0</v>
      </c>
      <c r="F35" s="129">
        <f t="shared" si="4"/>
        <v>0</v>
      </c>
      <c r="G35" s="129">
        <f t="shared" si="4"/>
        <v>0</v>
      </c>
    </row>
    <row r="36" spans="1:7">
      <c r="A36" s="141"/>
      <c r="B36" s="141"/>
      <c r="C36" s="141"/>
      <c r="D36" s="141"/>
      <c r="E36" s="141"/>
      <c r="F36" s="141"/>
      <c r="G36" s="141"/>
    </row>
    <row r="37" spans="1:7">
      <c r="A37" s="142"/>
      <c r="B37" s="133"/>
      <c r="C37" s="133"/>
      <c r="D37" s="133"/>
      <c r="E37" s="133"/>
      <c r="F37" s="133"/>
      <c r="G37" s="133"/>
    </row>
    <row r="38" spans="1:7" ht="15" customHeight="1">
      <c r="A38" s="185" t="s">
        <v>503</v>
      </c>
      <c r="B38" s="185"/>
      <c r="C38" s="185"/>
      <c r="D38" s="185"/>
      <c r="E38" s="185"/>
      <c r="F38" s="185"/>
      <c r="G38" s="185"/>
    </row>
    <row r="39" spans="1:7" ht="15" customHeight="1">
      <c r="A39" s="185" t="s">
        <v>504</v>
      </c>
      <c r="B39" s="185"/>
      <c r="C39" s="185"/>
      <c r="D39" s="185"/>
      <c r="E39" s="185"/>
      <c r="F39" s="185"/>
      <c r="G39" s="185"/>
    </row>
    <row r="40" spans="1:7" hidden="1">
      <c r="A40" s="133"/>
      <c r="B40" s="133"/>
      <c r="C40" s="133"/>
      <c r="D40" s="133"/>
      <c r="E40" s="133"/>
      <c r="F40" s="133"/>
      <c r="G40" s="133"/>
    </row>
    <row r="41" spans="1:7" ht="15" hidden="1" customHeight="1">
      <c r="A41" s="133"/>
      <c r="B41" s="133"/>
      <c r="C41" s="133"/>
      <c r="D41" s="133"/>
      <c r="E41" s="133"/>
      <c r="F41" s="133"/>
      <c r="G41" s="133"/>
    </row>
    <row r="42" spans="1:7" ht="15" hidden="1" customHeight="1">
      <c r="A42" s="133"/>
      <c r="B42" s="133"/>
      <c r="C42" s="133"/>
      <c r="D42" s="133"/>
      <c r="E42" s="133"/>
      <c r="F42" s="133"/>
      <c r="G42" s="133"/>
    </row>
    <row r="43" spans="1:7" ht="15" hidden="1" customHeight="1">
      <c r="A43" s="133"/>
      <c r="B43" s="133"/>
      <c r="C43" s="133"/>
      <c r="D43" s="133"/>
      <c r="E43" s="133"/>
      <c r="F43" s="133"/>
      <c r="G43" s="133"/>
    </row>
    <row r="44" spans="1:7" ht="15" hidden="1" customHeight="1">
      <c r="A44" s="133"/>
      <c r="B44" s="133"/>
      <c r="C44" s="133"/>
      <c r="D44" s="133"/>
      <c r="E44" s="133"/>
      <c r="F44" s="133"/>
      <c r="G44" s="133"/>
    </row>
    <row r="45" spans="1:7" ht="15" hidden="1" customHeight="1">
      <c r="A45" s="133"/>
      <c r="B45" s="133"/>
      <c r="C45" s="133"/>
      <c r="D45" s="133"/>
      <c r="E45" s="133"/>
      <c r="F45" s="133"/>
      <c r="G45" s="133"/>
    </row>
    <row r="46" spans="1:7" ht="15.75" hidden="1" customHeight="1">
      <c r="A46" s="133"/>
      <c r="B46" s="133"/>
      <c r="C46" s="133"/>
      <c r="D46" s="133"/>
      <c r="E46" s="133"/>
      <c r="F46" s="133"/>
      <c r="G46" s="133"/>
    </row>
    <row r="47" spans="1:7">
      <c r="A47" s="133"/>
      <c r="B47" s="133"/>
      <c r="C47" s="133"/>
      <c r="D47" s="133"/>
      <c r="E47" s="133"/>
      <c r="F47" s="133"/>
      <c r="G47" s="133"/>
    </row>
  </sheetData>
  <mergeCells count="11">
    <mergeCell ref="A38:G38"/>
    <mergeCell ref="A39:G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B13" workbookViewId="0">
      <selection activeCell="G22" sqref="G22"/>
    </sheetView>
  </sheetViews>
  <sheetFormatPr baseColWidth="10" defaultColWidth="0" defaultRowHeight="12.75" zeroHeight="1"/>
  <cols>
    <col min="1" max="1" width="81" customWidth="1"/>
    <col min="2" max="7" width="24.1640625" customWidth="1"/>
    <col min="8" max="16384" width="12.6640625" hidden="1"/>
  </cols>
  <sheetData>
    <row r="1" spans="1:7" ht="15">
      <c r="A1" s="175" t="s">
        <v>557</v>
      </c>
      <c r="B1" s="176"/>
      <c r="C1" s="176"/>
      <c r="D1" s="176"/>
      <c r="E1" s="176"/>
      <c r="F1" s="176"/>
      <c r="G1" s="177"/>
    </row>
    <row r="2" spans="1:7" ht="15">
      <c r="A2" s="178" t="s">
        <v>505</v>
      </c>
      <c r="B2" s="179"/>
      <c r="C2" s="179"/>
      <c r="D2" s="179"/>
      <c r="E2" s="179"/>
      <c r="F2" s="179"/>
      <c r="G2" s="180"/>
    </row>
    <row r="3" spans="1:7" ht="15">
      <c r="A3" s="186" t="s">
        <v>445</v>
      </c>
      <c r="B3" s="187"/>
      <c r="C3" s="187"/>
      <c r="D3" s="187"/>
      <c r="E3" s="187"/>
      <c r="F3" s="187"/>
      <c r="G3" s="188"/>
    </row>
    <row r="4" spans="1:7" ht="15">
      <c r="A4" s="193" t="s">
        <v>464</v>
      </c>
      <c r="B4" s="191" t="str">
        <f>ANIO5R</f>
        <v>2012 ¹ (c)</v>
      </c>
      <c r="C4" s="191" t="str">
        <f>ANIO4R</f>
        <v>2013 ¹ (c)</v>
      </c>
      <c r="D4" s="191" t="str">
        <f>ANIO3R</f>
        <v>2014 ¹ (c)</v>
      </c>
      <c r="E4" s="191" t="str">
        <f>ANIO2R</f>
        <v>2015 ¹ (c)</v>
      </c>
      <c r="F4" s="191" t="str">
        <f>ANIO1R</f>
        <v>2016 ¹ (c)</v>
      </c>
      <c r="G4" s="98">
        <f>ANIO_INFORME</f>
        <v>2017</v>
      </c>
    </row>
    <row r="5" spans="1:7" ht="32.1" customHeight="1">
      <c r="A5" s="194"/>
      <c r="B5" s="192"/>
      <c r="C5" s="192"/>
      <c r="D5" s="192"/>
      <c r="E5" s="192"/>
      <c r="F5" s="192"/>
      <c r="G5" s="99" t="s">
        <v>506</v>
      </c>
    </row>
    <row r="6" spans="1:7" ht="15">
      <c r="A6" s="136" t="s">
        <v>507</v>
      </c>
      <c r="B6" s="126">
        <f>SUM(B7:B15)</f>
        <v>0</v>
      </c>
      <c r="C6" s="126">
        <f t="shared" ref="C6:G6" si="0">SUM(C7:C15)</f>
        <v>0</v>
      </c>
      <c r="D6" s="126">
        <f t="shared" si="0"/>
        <v>0</v>
      </c>
      <c r="E6" s="126">
        <f t="shared" si="0"/>
        <v>0</v>
      </c>
      <c r="F6" s="126">
        <f t="shared" si="0"/>
        <v>0</v>
      </c>
      <c r="G6" s="126">
        <f t="shared" si="0"/>
        <v>0</v>
      </c>
    </row>
    <row r="7" spans="1:7">
      <c r="A7" s="137" t="s">
        <v>466</v>
      </c>
      <c r="B7" s="127"/>
      <c r="C7" s="127"/>
      <c r="D7" s="127"/>
      <c r="E7" s="127"/>
      <c r="F7" s="127"/>
      <c r="G7" s="127"/>
    </row>
    <row r="8" spans="1:7">
      <c r="A8" s="137" t="s">
        <v>467</v>
      </c>
      <c r="B8" s="127"/>
      <c r="C8" s="127"/>
      <c r="D8" s="127"/>
      <c r="E8" s="127"/>
      <c r="F8" s="127"/>
      <c r="G8" s="127"/>
    </row>
    <row r="9" spans="1:7">
      <c r="A9" s="137" t="s">
        <v>468</v>
      </c>
      <c r="B9" s="127"/>
      <c r="C9" s="127"/>
      <c r="D9" s="127"/>
      <c r="E9" s="127"/>
      <c r="F9" s="127"/>
      <c r="G9" s="127"/>
    </row>
    <row r="10" spans="1:7">
      <c r="A10" s="137" t="s">
        <v>469</v>
      </c>
      <c r="B10" s="127"/>
      <c r="C10" s="127"/>
      <c r="D10" s="127"/>
      <c r="E10" s="127"/>
      <c r="F10" s="127"/>
      <c r="G10" s="127"/>
    </row>
    <row r="11" spans="1:7">
      <c r="A11" s="137" t="s">
        <v>470</v>
      </c>
      <c r="B11" s="127"/>
      <c r="C11" s="127"/>
      <c r="D11" s="127"/>
      <c r="E11" s="127"/>
      <c r="F11" s="127"/>
      <c r="G11" s="127"/>
    </row>
    <row r="12" spans="1:7">
      <c r="A12" s="137" t="s">
        <v>471</v>
      </c>
      <c r="B12" s="127"/>
      <c r="C12" s="127"/>
      <c r="D12" s="127"/>
      <c r="E12" s="127"/>
      <c r="F12" s="127"/>
      <c r="G12" s="127"/>
    </row>
    <row r="13" spans="1:7">
      <c r="A13" s="137" t="s">
        <v>472</v>
      </c>
      <c r="B13" s="127"/>
      <c r="C13" s="127"/>
      <c r="D13" s="127"/>
      <c r="E13" s="127"/>
      <c r="F13" s="127"/>
      <c r="G13" s="127"/>
    </row>
    <row r="14" spans="1:7">
      <c r="A14" s="137" t="s">
        <v>473</v>
      </c>
      <c r="B14" s="127"/>
      <c r="C14" s="127"/>
      <c r="D14" s="127"/>
      <c r="E14" s="127"/>
      <c r="F14" s="127"/>
      <c r="G14" s="127"/>
    </row>
    <row r="15" spans="1:7">
      <c r="A15" s="137" t="s">
        <v>474</v>
      </c>
      <c r="B15" s="127"/>
      <c r="C15" s="127"/>
      <c r="D15" s="127"/>
      <c r="E15" s="127"/>
      <c r="F15" s="127"/>
      <c r="G15" s="127"/>
    </row>
    <row r="16" spans="1:7">
      <c r="A16" s="128"/>
      <c r="B16" s="128"/>
      <c r="C16" s="128"/>
      <c r="D16" s="128"/>
      <c r="E16" s="128"/>
      <c r="F16" s="128"/>
      <c r="G16" s="128"/>
    </row>
    <row r="17" spans="1:7" ht="15">
      <c r="A17" s="139" t="s">
        <v>508</v>
      </c>
      <c r="B17" s="129">
        <f>SUM(B18:B26)</f>
        <v>0</v>
      </c>
      <c r="C17" s="129">
        <f t="shared" ref="C17:G17" si="1">SUM(C18:C26)</f>
        <v>44890755.759999998</v>
      </c>
      <c r="D17" s="129">
        <f t="shared" si="1"/>
        <v>59133106.920000002</v>
      </c>
      <c r="E17" s="129">
        <f t="shared" si="1"/>
        <v>55933755.910000011</v>
      </c>
      <c r="F17" s="129">
        <f t="shared" si="1"/>
        <v>52172424.149999999</v>
      </c>
      <c r="G17" s="129">
        <f t="shared" si="1"/>
        <v>58498463.039999992</v>
      </c>
    </row>
    <row r="18" spans="1:7">
      <c r="A18" s="137" t="s">
        <v>466</v>
      </c>
      <c r="B18" s="127"/>
      <c r="C18" s="127">
        <v>35230820.859999999</v>
      </c>
      <c r="D18" s="127">
        <v>39597294.469999999</v>
      </c>
      <c r="E18" s="127">
        <v>41395867.120000005</v>
      </c>
      <c r="F18" s="127">
        <v>43032864.07</v>
      </c>
      <c r="G18" s="127">
        <v>47485781.259999998</v>
      </c>
    </row>
    <row r="19" spans="1:7">
      <c r="A19" s="137" t="s">
        <v>467</v>
      </c>
      <c r="B19" s="127"/>
      <c r="C19" s="127">
        <v>3258013.84</v>
      </c>
      <c r="D19" s="127">
        <v>3933525.07</v>
      </c>
      <c r="E19" s="127">
        <v>4598531.71</v>
      </c>
      <c r="F19" s="127">
        <v>3485685.94</v>
      </c>
      <c r="G19" s="127">
        <v>4027682.82</v>
      </c>
    </row>
    <row r="20" spans="1:7">
      <c r="A20" s="137" t="s">
        <v>468</v>
      </c>
      <c r="B20" s="127"/>
      <c r="C20" s="127">
        <v>4603111.9400000004</v>
      </c>
      <c r="D20" s="127">
        <v>5687770.7800000003</v>
      </c>
      <c r="E20" s="127">
        <v>5311338.95</v>
      </c>
      <c r="F20" s="127">
        <v>4607008.9399999995</v>
      </c>
      <c r="G20" s="127">
        <v>5462400.7699999996</v>
      </c>
    </row>
    <row r="21" spans="1:7">
      <c r="A21" s="137" t="s">
        <v>469</v>
      </c>
      <c r="B21" s="127"/>
      <c r="C21" s="127"/>
      <c r="D21" s="127"/>
      <c r="E21" s="127"/>
      <c r="F21" s="127"/>
      <c r="G21" s="127"/>
    </row>
    <row r="22" spans="1:7">
      <c r="A22" s="137" t="s">
        <v>470</v>
      </c>
      <c r="B22" s="127"/>
      <c r="C22" s="127">
        <v>1798809.12</v>
      </c>
      <c r="D22" s="127">
        <v>9914516.5999999996</v>
      </c>
      <c r="E22" s="127">
        <v>4628018.13</v>
      </c>
      <c r="F22" s="127">
        <v>1046865.2000000001</v>
      </c>
      <c r="G22" s="127">
        <v>1522598.19</v>
      </c>
    </row>
    <row r="23" spans="1:7">
      <c r="A23" s="137" t="s">
        <v>471</v>
      </c>
      <c r="B23" s="127"/>
      <c r="C23" s="127"/>
      <c r="D23" s="127"/>
      <c r="E23" s="127"/>
      <c r="F23" s="127"/>
      <c r="G23" s="127"/>
    </row>
    <row r="24" spans="1:7">
      <c r="A24" s="137" t="s">
        <v>472</v>
      </c>
      <c r="B24" s="127"/>
      <c r="C24" s="127"/>
      <c r="D24" s="127"/>
      <c r="E24" s="127"/>
      <c r="F24" s="127"/>
      <c r="G24" s="127"/>
    </row>
    <row r="25" spans="1:7">
      <c r="A25" s="137" t="s">
        <v>476</v>
      </c>
      <c r="B25" s="127"/>
      <c r="C25" s="127"/>
      <c r="D25" s="127"/>
      <c r="E25" s="127"/>
      <c r="F25" s="127"/>
      <c r="G25" s="127"/>
    </row>
    <row r="26" spans="1:7">
      <c r="A26" s="137" t="s">
        <v>474</v>
      </c>
      <c r="B26" s="127"/>
      <c r="C26" s="127"/>
      <c r="D26" s="127"/>
      <c r="E26" s="127"/>
      <c r="F26" s="127"/>
      <c r="G26" s="127"/>
    </row>
    <row r="27" spans="1:7">
      <c r="A27" s="128"/>
      <c r="B27" s="128"/>
      <c r="C27" s="128"/>
      <c r="D27" s="128"/>
      <c r="E27" s="128"/>
      <c r="F27" s="128"/>
      <c r="G27" s="128"/>
    </row>
    <row r="28" spans="1:7" ht="15">
      <c r="A28" s="139" t="s">
        <v>509</v>
      </c>
      <c r="B28" s="127">
        <f>B6+B17</f>
        <v>0</v>
      </c>
      <c r="C28" s="127">
        <f t="shared" ref="C28:G28" si="2">C6+C17</f>
        <v>44890755.759999998</v>
      </c>
      <c r="D28" s="127">
        <f t="shared" si="2"/>
        <v>59133106.920000002</v>
      </c>
      <c r="E28" s="127">
        <f t="shared" si="2"/>
        <v>55933755.910000011</v>
      </c>
      <c r="F28" s="127">
        <f t="shared" si="2"/>
        <v>52172424.149999999</v>
      </c>
      <c r="G28" s="127">
        <f t="shared" si="2"/>
        <v>58498463.039999992</v>
      </c>
    </row>
    <row r="29" spans="1:7">
      <c r="A29" s="134"/>
      <c r="B29" s="134"/>
      <c r="C29" s="134"/>
      <c r="D29" s="134"/>
      <c r="E29" s="134"/>
      <c r="F29" s="134"/>
      <c r="G29" s="134"/>
    </row>
    <row r="30" spans="1:7">
      <c r="A30" s="142"/>
      <c r="B30" s="133"/>
      <c r="C30" s="133"/>
      <c r="D30" s="133"/>
      <c r="E30" s="133"/>
      <c r="F30" s="133"/>
      <c r="G30" s="133"/>
    </row>
    <row r="31" spans="1:7" ht="15">
      <c r="A31" s="185" t="s">
        <v>503</v>
      </c>
      <c r="B31" s="185"/>
      <c r="C31" s="185"/>
      <c r="D31" s="185"/>
      <c r="E31" s="185"/>
      <c r="F31" s="185"/>
      <c r="G31" s="185"/>
    </row>
    <row r="32" spans="1:7" ht="15">
      <c r="A32" s="185" t="s">
        <v>504</v>
      </c>
      <c r="B32" s="185"/>
      <c r="C32" s="185"/>
      <c r="D32" s="185"/>
      <c r="E32" s="185"/>
      <c r="F32" s="185"/>
      <c r="G32" s="185"/>
    </row>
    <row r="33"/>
  </sheetData>
  <mergeCells count="11">
    <mergeCell ref="A31:G31"/>
    <mergeCell ref="A32:G3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28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9"/>
  <sheetViews>
    <sheetView workbookViewId="0">
      <selection activeCell="A62" sqref="A62"/>
    </sheetView>
  </sheetViews>
  <sheetFormatPr baseColWidth="10" defaultColWidth="12.6640625" defaultRowHeight="12.75" zeroHeight="1"/>
  <cols>
    <col min="1" max="1" width="84.1640625" style="125" customWidth="1"/>
    <col min="2" max="6" width="24.1640625" customWidth="1"/>
    <col min="7" max="7" width="0" hidden="1" customWidth="1"/>
    <col min="9" max="16381" width="0" hidden="1" customWidth="1"/>
    <col min="16382" max="16382" width="6.6640625" hidden="1" customWidth="1"/>
    <col min="16383" max="16383" width="5.6640625" hidden="1" customWidth="1"/>
    <col min="16384" max="16384" width="10.6640625" hidden="1" customWidth="1"/>
  </cols>
  <sheetData>
    <row r="1" spans="1:6" ht="15">
      <c r="A1" s="175" t="s">
        <v>557</v>
      </c>
      <c r="B1" s="176"/>
      <c r="C1" s="176"/>
      <c r="D1" s="176"/>
      <c r="E1" s="176"/>
      <c r="F1" s="177"/>
    </row>
    <row r="2" spans="1:6" ht="15">
      <c r="A2" s="186" t="s">
        <v>510</v>
      </c>
      <c r="B2" s="187"/>
      <c r="C2" s="187"/>
      <c r="D2" s="187"/>
      <c r="E2" s="187"/>
      <c r="F2" s="188"/>
    </row>
    <row r="3" spans="1:6" ht="30">
      <c r="A3" s="114"/>
      <c r="B3" s="114" t="s">
        <v>511</v>
      </c>
      <c r="C3" s="114" t="s">
        <v>512</v>
      </c>
      <c r="D3" s="114" t="s">
        <v>513</v>
      </c>
      <c r="E3" s="114" t="s">
        <v>514</v>
      </c>
      <c r="F3" s="114" t="s">
        <v>515</v>
      </c>
    </row>
    <row r="4" spans="1:6" ht="15">
      <c r="A4" s="115" t="s">
        <v>516</v>
      </c>
      <c r="B4" s="116"/>
      <c r="C4" s="116"/>
      <c r="D4" s="116"/>
      <c r="E4" s="116"/>
      <c r="F4" s="116"/>
    </row>
    <row r="5" spans="1:6">
      <c r="A5" s="117" t="s">
        <v>517</v>
      </c>
      <c r="B5" s="102"/>
      <c r="C5" s="102"/>
      <c r="D5" s="102"/>
      <c r="E5" s="102"/>
      <c r="F5" s="102"/>
    </row>
    <row r="6" spans="1:6">
      <c r="A6" s="117" t="s">
        <v>518</v>
      </c>
      <c r="B6" s="102"/>
      <c r="C6" s="102"/>
      <c r="D6" s="102"/>
      <c r="E6" s="102"/>
      <c r="F6" s="102"/>
    </row>
    <row r="7" spans="1:6">
      <c r="A7" s="118"/>
      <c r="B7" s="104"/>
      <c r="C7" s="104"/>
      <c r="D7" s="104"/>
      <c r="E7" s="104"/>
      <c r="F7" s="104"/>
    </row>
    <row r="8" spans="1:6" ht="15">
      <c r="A8" s="115" t="s">
        <v>519</v>
      </c>
      <c r="B8" s="104"/>
      <c r="C8" s="104"/>
      <c r="D8" s="104"/>
      <c r="E8" s="104"/>
      <c r="F8" s="104"/>
    </row>
    <row r="9" spans="1:6">
      <c r="A9" s="117" t="s">
        <v>520</v>
      </c>
      <c r="B9" s="102"/>
      <c r="C9" s="102"/>
      <c r="D9" s="102"/>
      <c r="E9" s="102"/>
      <c r="F9" s="102"/>
    </row>
    <row r="10" spans="1:6">
      <c r="A10" s="119" t="s">
        <v>521</v>
      </c>
      <c r="B10" s="102"/>
      <c r="C10" s="102"/>
      <c r="D10" s="102"/>
      <c r="E10" s="102"/>
      <c r="F10" s="102"/>
    </row>
    <row r="11" spans="1:6">
      <c r="A11" s="119" t="s">
        <v>522</v>
      </c>
      <c r="B11" s="102"/>
      <c r="C11" s="102"/>
      <c r="D11" s="102"/>
      <c r="E11" s="102"/>
      <c r="F11" s="102"/>
    </row>
    <row r="12" spans="1:6">
      <c r="A12" s="119" t="s">
        <v>523</v>
      </c>
      <c r="B12" s="102"/>
      <c r="C12" s="102"/>
      <c r="D12" s="102"/>
      <c r="E12" s="102"/>
      <c r="F12" s="102"/>
    </row>
    <row r="13" spans="1:6">
      <c r="A13" s="117" t="s">
        <v>524</v>
      </c>
      <c r="B13" s="102"/>
      <c r="C13" s="102"/>
      <c r="D13" s="102"/>
      <c r="E13" s="102"/>
      <c r="F13" s="102"/>
    </row>
    <row r="14" spans="1:6">
      <c r="A14" s="119" t="s">
        <v>521</v>
      </c>
      <c r="B14" s="102"/>
      <c r="C14" s="102"/>
      <c r="D14" s="102"/>
      <c r="E14" s="102"/>
      <c r="F14" s="102"/>
    </row>
    <row r="15" spans="1:6">
      <c r="A15" s="119" t="s">
        <v>522</v>
      </c>
      <c r="B15" s="102"/>
      <c r="C15" s="102"/>
      <c r="D15" s="102"/>
      <c r="E15" s="102"/>
      <c r="F15" s="102"/>
    </row>
    <row r="16" spans="1:6">
      <c r="A16" s="119" t="s">
        <v>523</v>
      </c>
      <c r="B16" s="102"/>
      <c r="C16" s="102"/>
      <c r="D16" s="102"/>
      <c r="E16" s="102"/>
      <c r="F16" s="102"/>
    </row>
    <row r="17" spans="1:6">
      <c r="A17" s="117" t="s">
        <v>525</v>
      </c>
      <c r="B17" s="120"/>
      <c r="C17" s="102"/>
      <c r="D17" s="102"/>
      <c r="E17" s="102"/>
      <c r="F17" s="102"/>
    </row>
    <row r="18" spans="1:6">
      <c r="A18" s="117" t="s">
        <v>526</v>
      </c>
      <c r="B18" s="102"/>
      <c r="C18" s="102"/>
      <c r="D18" s="102"/>
      <c r="E18" s="102"/>
      <c r="F18" s="102"/>
    </row>
    <row r="19" spans="1:6">
      <c r="A19" s="117" t="s">
        <v>527</v>
      </c>
      <c r="B19" s="121"/>
      <c r="C19" s="121"/>
      <c r="D19" s="121"/>
      <c r="E19" s="121"/>
      <c r="F19" s="121"/>
    </row>
    <row r="20" spans="1:6">
      <c r="A20" s="117" t="s">
        <v>528</v>
      </c>
      <c r="B20" s="121"/>
      <c r="C20" s="121"/>
      <c r="D20" s="121"/>
      <c r="E20" s="121"/>
      <c r="F20" s="121"/>
    </row>
    <row r="21" spans="1:6">
      <c r="A21" s="122" t="s">
        <v>529</v>
      </c>
      <c r="B21" s="121"/>
      <c r="C21" s="121"/>
      <c r="D21" s="121"/>
      <c r="E21" s="121"/>
      <c r="F21" s="121"/>
    </row>
    <row r="22" spans="1:6">
      <c r="A22" s="122" t="s">
        <v>530</v>
      </c>
      <c r="B22" s="121"/>
      <c r="C22" s="121"/>
      <c r="D22" s="121"/>
      <c r="E22" s="121"/>
      <c r="F22" s="121"/>
    </row>
    <row r="23" spans="1:6">
      <c r="A23" s="122" t="s">
        <v>531</v>
      </c>
      <c r="B23" s="123"/>
      <c r="C23" s="102"/>
      <c r="D23" s="102"/>
      <c r="E23" s="102"/>
      <c r="F23" s="102"/>
    </row>
    <row r="24" spans="1:6">
      <c r="A24" s="117" t="s">
        <v>532</v>
      </c>
      <c r="B24" s="123"/>
      <c r="C24" s="102"/>
      <c r="D24" s="102"/>
      <c r="E24" s="102"/>
      <c r="F24" s="102"/>
    </row>
    <row r="25" spans="1:6">
      <c r="A25" s="118"/>
      <c r="B25" s="104"/>
      <c r="C25" s="104"/>
      <c r="D25" s="104"/>
      <c r="E25" s="104"/>
      <c r="F25" s="104"/>
    </row>
    <row r="26" spans="1:6" ht="15">
      <c r="A26" s="115" t="s">
        <v>533</v>
      </c>
      <c r="B26" s="104"/>
      <c r="C26" s="104"/>
      <c r="D26" s="104"/>
      <c r="E26" s="104"/>
      <c r="F26" s="104"/>
    </row>
    <row r="27" spans="1:6">
      <c r="A27" s="117" t="s">
        <v>534</v>
      </c>
      <c r="B27" s="102"/>
      <c r="C27" s="102"/>
      <c r="D27" s="102"/>
      <c r="E27" s="102"/>
      <c r="F27" s="102"/>
    </row>
    <row r="28" spans="1:6">
      <c r="A28" s="118"/>
      <c r="B28" s="104"/>
      <c r="C28" s="104"/>
      <c r="D28" s="104"/>
      <c r="E28" s="104"/>
      <c r="F28" s="104"/>
    </row>
    <row r="29" spans="1:6" ht="15">
      <c r="A29" s="115" t="s">
        <v>535</v>
      </c>
      <c r="B29" s="104"/>
      <c r="C29" s="104"/>
      <c r="D29" s="104"/>
      <c r="E29" s="104"/>
      <c r="F29" s="104"/>
    </row>
    <row r="30" spans="1:6">
      <c r="A30" s="117" t="s">
        <v>520</v>
      </c>
      <c r="B30" s="102"/>
      <c r="C30" s="102"/>
      <c r="D30" s="102"/>
      <c r="E30" s="102"/>
      <c r="F30" s="102"/>
    </row>
    <row r="31" spans="1:6">
      <c r="A31" s="117" t="s">
        <v>524</v>
      </c>
      <c r="B31" s="102"/>
      <c r="C31" s="102"/>
      <c r="D31" s="102"/>
      <c r="E31" s="102"/>
      <c r="F31" s="102"/>
    </row>
    <row r="32" spans="1:6">
      <c r="A32" s="117" t="s">
        <v>536</v>
      </c>
      <c r="B32" s="102"/>
      <c r="C32" s="102"/>
      <c r="D32" s="102"/>
      <c r="E32" s="102"/>
      <c r="F32" s="102"/>
    </row>
    <row r="33" spans="1:6">
      <c r="A33" s="118"/>
      <c r="B33" s="104"/>
      <c r="C33" s="104"/>
      <c r="D33" s="104"/>
      <c r="E33" s="104"/>
      <c r="F33" s="104"/>
    </row>
    <row r="34" spans="1:6" ht="15">
      <c r="A34" s="115" t="s">
        <v>537</v>
      </c>
      <c r="B34" s="104"/>
      <c r="C34" s="104"/>
      <c r="D34" s="104"/>
      <c r="E34" s="104"/>
      <c r="F34" s="104"/>
    </row>
    <row r="35" spans="1:6">
      <c r="A35" s="117" t="s">
        <v>538</v>
      </c>
      <c r="B35" s="102"/>
      <c r="C35" s="102"/>
      <c r="D35" s="102"/>
      <c r="E35" s="102"/>
      <c r="F35" s="102"/>
    </row>
    <row r="36" spans="1:6">
      <c r="A36" s="117" t="s">
        <v>539</v>
      </c>
      <c r="B36" s="102"/>
      <c r="C36" s="102"/>
      <c r="D36" s="102"/>
      <c r="E36" s="102"/>
      <c r="F36" s="102"/>
    </row>
    <row r="37" spans="1:6">
      <c r="A37" s="117" t="s">
        <v>540</v>
      </c>
      <c r="B37" s="123"/>
      <c r="C37" s="102"/>
      <c r="D37" s="102"/>
      <c r="E37" s="102"/>
      <c r="F37" s="102"/>
    </row>
    <row r="38" spans="1:6">
      <c r="A38" s="118"/>
      <c r="B38" s="104"/>
      <c r="C38" s="104"/>
      <c r="D38" s="104"/>
      <c r="E38" s="104"/>
      <c r="F38" s="104"/>
    </row>
    <row r="39" spans="1:6" ht="15">
      <c r="A39" s="115" t="s">
        <v>541</v>
      </c>
      <c r="B39" s="102"/>
      <c r="C39" s="102"/>
      <c r="D39" s="102"/>
      <c r="E39" s="102"/>
      <c r="F39" s="102"/>
    </row>
    <row r="40" spans="1:6">
      <c r="A40" s="118"/>
      <c r="B40" s="104"/>
      <c r="C40" s="104"/>
      <c r="D40" s="104"/>
      <c r="E40" s="104"/>
      <c r="F40" s="104"/>
    </row>
    <row r="41" spans="1:6" ht="15">
      <c r="A41" s="115" t="s">
        <v>542</v>
      </c>
      <c r="B41" s="104"/>
      <c r="C41" s="104"/>
      <c r="D41" s="104"/>
      <c r="E41" s="104"/>
      <c r="F41" s="104"/>
    </row>
    <row r="42" spans="1:6">
      <c r="A42" s="117" t="s">
        <v>543</v>
      </c>
      <c r="B42" s="102"/>
      <c r="C42" s="102"/>
      <c r="D42" s="102"/>
      <c r="E42" s="102"/>
      <c r="F42" s="102"/>
    </row>
    <row r="43" spans="1:6">
      <c r="A43" s="117" t="s">
        <v>544</v>
      </c>
      <c r="B43" s="102"/>
      <c r="C43" s="102"/>
      <c r="D43" s="102"/>
      <c r="E43" s="102"/>
      <c r="F43" s="102"/>
    </row>
    <row r="44" spans="1:6">
      <c r="A44" s="117" t="s">
        <v>545</v>
      </c>
      <c r="B44" s="102"/>
      <c r="C44" s="102"/>
      <c r="D44" s="102"/>
      <c r="E44" s="102"/>
      <c r="F44" s="102"/>
    </row>
    <row r="45" spans="1:6">
      <c r="A45" s="118"/>
      <c r="B45" s="104"/>
      <c r="C45" s="104"/>
      <c r="D45" s="104"/>
      <c r="E45" s="104"/>
      <c r="F45" s="104"/>
    </row>
    <row r="46" spans="1:6" ht="30">
      <c r="A46" s="115" t="s">
        <v>546</v>
      </c>
      <c r="B46" s="104"/>
      <c r="C46" s="104"/>
      <c r="D46" s="104"/>
      <c r="E46" s="104"/>
      <c r="F46" s="104"/>
    </row>
    <row r="47" spans="1:6">
      <c r="A47" s="122" t="s">
        <v>544</v>
      </c>
      <c r="B47" s="121"/>
      <c r="C47" s="121"/>
      <c r="D47" s="121"/>
      <c r="E47" s="121"/>
      <c r="F47" s="121"/>
    </row>
    <row r="48" spans="1:6">
      <c r="A48" s="122" t="s">
        <v>545</v>
      </c>
      <c r="B48" s="121"/>
      <c r="C48" s="121"/>
      <c r="D48" s="121"/>
      <c r="E48" s="121"/>
      <c r="F48" s="121"/>
    </row>
    <row r="49" spans="1:6">
      <c r="A49" s="118"/>
      <c r="B49" s="104"/>
      <c r="C49" s="104"/>
      <c r="D49" s="104"/>
      <c r="E49" s="104"/>
      <c r="F49" s="104"/>
    </row>
    <row r="50" spans="1:6" ht="15">
      <c r="A50" s="115" t="s">
        <v>547</v>
      </c>
      <c r="B50" s="104"/>
      <c r="C50" s="104"/>
      <c r="D50" s="104"/>
      <c r="E50" s="104"/>
      <c r="F50" s="104"/>
    </row>
    <row r="51" spans="1:6">
      <c r="A51" s="117" t="s">
        <v>544</v>
      </c>
      <c r="B51" s="102"/>
      <c r="C51" s="102"/>
      <c r="D51" s="102"/>
      <c r="E51" s="102"/>
      <c r="F51" s="102"/>
    </row>
    <row r="52" spans="1:6">
      <c r="A52" s="117" t="s">
        <v>545</v>
      </c>
      <c r="B52" s="102"/>
      <c r="C52" s="102"/>
      <c r="D52" s="102"/>
      <c r="E52" s="102"/>
      <c r="F52" s="102"/>
    </row>
    <row r="53" spans="1:6">
      <c r="A53" s="117" t="s">
        <v>548</v>
      </c>
      <c r="B53" s="102"/>
      <c r="C53" s="102"/>
      <c r="D53" s="102"/>
      <c r="E53" s="102"/>
      <c r="F53" s="102"/>
    </row>
    <row r="54" spans="1:6">
      <c r="A54" s="118"/>
      <c r="B54" s="104"/>
      <c r="C54" s="104"/>
      <c r="D54" s="104"/>
      <c r="E54" s="104"/>
      <c r="F54" s="104"/>
    </row>
    <row r="55" spans="1:6" ht="15">
      <c r="A55" s="115" t="s">
        <v>549</v>
      </c>
      <c r="B55" s="104"/>
      <c r="C55" s="104"/>
      <c r="D55" s="104"/>
      <c r="E55" s="104"/>
      <c r="F55" s="104"/>
    </row>
    <row r="56" spans="1:6">
      <c r="A56" s="117" t="s">
        <v>544</v>
      </c>
      <c r="B56" s="102"/>
      <c r="C56" s="102"/>
      <c r="D56" s="102"/>
      <c r="E56" s="102"/>
      <c r="F56" s="102"/>
    </row>
    <row r="57" spans="1:6">
      <c r="A57" s="117" t="s">
        <v>545</v>
      </c>
      <c r="B57" s="102"/>
      <c r="C57" s="102"/>
      <c r="D57" s="102"/>
      <c r="E57" s="102"/>
      <c r="F57" s="102"/>
    </row>
    <row r="58" spans="1:6">
      <c r="A58" s="118"/>
      <c r="B58" s="104"/>
      <c r="C58" s="104"/>
      <c r="D58" s="104"/>
      <c r="E58" s="104"/>
      <c r="F58" s="104"/>
    </row>
    <row r="59" spans="1:6" ht="15">
      <c r="A59" s="115" t="s">
        <v>550</v>
      </c>
      <c r="B59" s="104"/>
      <c r="C59" s="104"/>
      <c r="D59" s="104"/>
      <c r="E59" s="104"/>
      <c r="F59" s="104"/>
    </row>
    <row r="60" spans="1:6">
      <c r="A60" s="117" t="s">
        <v>551</v>
      </c>
      <c r="B60" s="102"/>
      <c r="C60" s="102"/>
      <c r="D60" s="102"/>
      <c r="E60" s="102"/>
      <c r="F60" s="102"/>
    </row>
    <row r="61" spans="1:6">
      <c r="A61" s="117" t="s">
        <v>552</v>
      </c>
      <c r="B61" s="123"/>
      <c r="C61" s="102"/>
      <c r="D61" s="102"/>
      <c r="E61" s="102"/>
      <c r="F61" s="102"/>
    </row>
    <row r="62" spans="1:6">
      <c r="A62" s="118"/>
      <c r="B62" s="104"/>
      <c r="C62" s="104"/>
      <c r="D62" s="104"/>
      <c r="E62" s="104"/>
      <c r="F62" s="104"/>
    </row>
    <row r="63" spans="1:6" ht="15">
      <c r="A63" s="115" t="s">
        <v>553</v>
      </c>
      <c r="B63" s="104"/>
      <c r="C63" s="104"/>
      <c r="D63" s="104"/>
      <c r="E63" s="104"/>
      <c r="F63" s="104"/>
    </row>
    <row r="64" spans="1:6">
      <c r="A64" s="117" t="s">
        <v>554</v>
      </c>
      <c r="B64" s="102"/>
      <c r="C64" s="102"/>
      <c r="D64" s="102"/>
      <c r="E64" s="102"/>
      <c r="F64" s="102"/>
    </row>
    <row r="65" spans="1:6">
      <c r="A65" s="117" t="s">
        <v>555</v>
      </c>
      <c r="B65" s="102"/>
      <c r="C65" s="102"/>
      <c r="D65" s="102"/>
      <c r="E65" s="102"/>
      <c r="F65" s="102"/>
    </row>
    <row r="66" spans="1:6">
      <c r="A66" s="124"/>
      <c r="B66" s="113"/>
      <c r="C66" s="113"/>
      <c r="D66" s="113"/>
      <c r="E66" s="113"/>
      <c r="F66" s="113"/>
    </row>
    <row r="67" spans="1:6">
      <c r="A67" s="195"/>
      <c r="B67" s="196"/>
      <c r="C67" s="196"/>
      <c r="D67" s="196"/>
      <c r="E67" s="196"/>
      <c r="F67" s="196"/>
    </row>
    <row r="68" spans="1:6">
      <c r="A68" s="195"/>
      <c r="B68" s="196"/>
      <c r="C68" s="196"/>
      <c r="D68" s="196"/>
      <c r="E68" s="196"/>
      <c r="F68" s="196"/>
    </row>
    <row r="69" spans="1:6">
      <c r="A69" s="197" t="s">
        <v>187</v>
      </c>
    </row>
  </sheetData>
  <mergeCells count="2">
    <mergeCell ref="A1:F1"/>
    <mergeCell ref="A2:F2"/>
  </mergeCells>
  <dataValidations count="14">
    <dataValidation type="decimal" allowBlank="1" showInputMessage="1" showErrorMessage="1" sqref="B51:F53 B56:F57 B61:F61 B42:F44 B35:F37 B30:F32 B27:F27">
      <formula1>-1.79769313486231E+100</formula1>
      <formula2>1.79769313486231E+100</formula2>
    </dataValidation>
    <dataValidation type="whole" allowBlank="1" showInputMessage="1" showErrorMessage="1" sqref="B10:F12 B14:F16">
      <formula1>0</formula1>
      <formula2>199</formula2>
    </dataValidation>
    <dataValidation allowBlank="1" showInputMessage="1" showErrorMessage="1" prompt="Definir si el tipo de sistema es un plan de beneficio definido, de contribución definida o mixto." sqref="B6:F6"/>
    <dataValidation allowBlank="1" showInputMessage="1" showErrorMessage="1" prompt="Definir si el tipo de sistema corresponde a una prestación laboral o es un fondo general para trabajadores del estado o municipio." sqref="B5:F5"/>
    <dataValidation allowBlank="1" showInputMessage="1" showErrorMessage="1" prompt="La empresa o institución que elaboró el estudio actuarial más reciente." sqref="B65:F65"/>
    <dataValidation type="whole" allowBlank="1" showInputMessage="1" showErrorMessage="1" prompt="El año en que el plan se encuentre en descapitalización." sqref="B60:F60">
      <formula1>1900</formula1>
      <formula2>2099</formula2>
    </dataValidation>
    <dataValidation type="decimal" allowBlank="1" showInputMessage="1" showErrorMessage="1" prompt="La esperanza de vida (en años) de los afiliados al plan. " sqref="B24:F24">
      <formula1>0</formula1>
      <formula2>199</formula2>
    </dataValidation>
    <dataValidation type="whole" allowBlank="1" showInputMessage="1" showErrorMessage="1" prompt="La edad (en años) a la que el afiliado puede tramitar su jubilación o pensión." sqref="B23:F23">
      <formula1>0</formula1>
      <formula2>199</formula2>
    </dataValidation>
    <dataValidation type="decimal" allowBlank="1" showInputMessage="1" showErrorMessage="1" prompt="El porcentaje (%) de crecimiento esperado de los pensionados y jubilados." sqref="B21:F21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">
      <formula1>0</formula1>
      <formula2>100</formula2>
    </dataValidation>
    <dataValidation type="whole" allowBlank="1" showInputMessage="1" showErrorMessage="1" prompt="Promedio de años de servicios de los trabajadores afiliados activos." sqref="B18:F18">
      <formula1>0</formula1>
      <formula2>100</formula2>
    </dataValidation>
    <dataValidation type="whole" allowBlank="1" showInputMessage="1" showErrorMessage="1" prompt="El año en que se elaboró el estudio actuarial más reciente." sqref="B64:F64">
      <formula1>1900</formula1>
      <formula2>2099</formula2>
    </dataValidation>
    <dataValidation type="decimal" allowBlank="1" showInputMessage="1" showErrorMessage="1" prompt="El porcentaje (%) de crecimiento esperado de los activos del plan." sqref="B22:F22">
      <formula1>0</formula1>
      <formula2>100</formula2>
    </dataValidation>
    <dataValidation type="decimal" allowBlank="1" showInputMessage="1" showErrorMessage="1" sqref="B13:F13 B9:F9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B39:F39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B17:F17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B47:F47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C17" sqref="C17"/>
    </sheetView>
  </sheetViews>
  <sheetFormatPr baseColWidth="10" defaultRowHeight="11.25"/>
  <cols>
    <col min="1" max="1" width="55.1640625" style="18" customWidth="1"/>
    <col min="2" max="2" width="17.33203125" style="18" customWidth="1"/>
    <col min="3" max="4" width="17.83203125" style="18" customWidth="1"/>
    <col min="5" max="5" width="18.6640625" style="18" customWidth="1"/>
    <col min="6" max="7" width="17.83203125" style="18" customWidth="1"/>
    <col min="8" max="8" width="23.83203125" style="18" customWidth="1"/>
    <col min="9" max="16384" width="12" style="18"/>
  </cols>
  <sheetData>
    <row r="1" spans="1:8" ht="45.95" customHeight="1">
      <c r="A1" s="146" t="s">
        <v>121</v>
      </c>
      <c r="B1" s="147"/>
      <c r="C1" s="147"/>
      <c r="D1" s="147"/>
      <c r="E1" s="147"/>
      <c r="F1" s="147"/>
      <c r="G1" s="147"/>
      <c r="H1" s="148"/>
    </row>
    <row r="2" spans="1:8" ht="45">
      <c r="A2" s="20" t="s">
        <v>122</v>
      </c>
      <c r="B2" s="20" t="s">
        <v>123</v>
      </c>
      <c r="C2" s="20" t="s">
        <v>124</v>
      </c>
      <c r="D2" s="20" t="s">
        <v>125</v>
      </c>
      <c r="E2" s="20" t="s">
        <v>126</v>
      </c>
      <c r="F2" s="20" t="s">
        <v>127</v>
      </c>
      <c r="G2" s="20" t="s">
        <v>128</v>
      </c>
      <c r="H2" s="20" t="s">
        <v>129</v>
      </c>
    </row>
    <row r="3" spans="1:8" ht="5.0999999999999996" customHeight="1">
      <c r="A3" s="13"/>
      <c r="B3" s="21"/>
      <c r="C3" s="21"/>
      <c r="D3" s="21"/>
      <c r="E3" s="21"/>
      <c r="F3" s="21"/>
      <c r="G3" s="21"/>
      <c r="H3" s="21"/>
    </row>
    <row r="4" spans="1:8">
      <c r="A4" s="12" t="s">
        <v>130</v>
      </c>
      <c r="B4" s="22">
        <f>+B5+B9</f>
        <v>0</v>
      </c>
      <c r="C4" s="22">
        <f t="shared" ref="C4:H4" si="0">+C5+C9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</row>
    <row r="5" spans="1:8">
      <c r="A5" s="12" t="s">
        <v>131</v>
      </c>
      <c r="B5" s="22">
        <f>SUM(B6:B8)</f>
        <v>0</v>
      </c>
      <c r="C5" s="22">
        <f t="shared" ref="C5:H5" si="1">SUM(C6:C8)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</row>
    <row r="6" spans="1:8">
      <c r="A6" s="11" t="s">
        <v>132</v>
      </c>
      <c r="B6" s="23"/>
      <c r="C6" s="23"/>
      <c r="D6" s="23"/>
      <c r="E6" s="23"/>
      <c r="F6" s="23">
        <f t="shared" ref="F6:F12" si="2">B6+C6-D6+E6</f>
        <v>0</v>
      </c>
      <c r="G6" s="23"/>
      <c r="H6" s="23"/>
    </row>
    <row r="7" spans="1:8">
      <c r="A7" s="11" t="s">
        <v>133</v>
      </c>
      <c r="B7" s="23"/>
      <c r="C7" s="23"/>
      <c r="D7" s="23"/>
      <c r="E7" s="23"/>
      <c r="F7" s="23">
        <f t="shared" si="2"/>
        <v>0</v>
      </c>
      <c r="G7" s="23"/>
      <c r="H7" s="23"/>
    </row>
    <row r="8" spans="1:8">
      <c r="A8" s="11" t="s">
        <v>134</v>
      </c>
      <c r="B8" s="23"/>
      <c r="C8" s="23"/>
      <c r="D8" s="23"/>
      <c r="E8" s="23"/>
      <c r="F8" s="23">
        <f t="shared" si="2"/>
        <v>0</v>
      </c>
      <c r="G8" s="23"/>
      <c r="H8" s="23"/>
    </row>
    <row r="9" spans="1:8">
      <c r="A9" s="12" t="s">
        <v>135</v>
      </c>
      <c r="B9" s="22">
        <f>SUM(B10:B12)</f>
        <v>0</v>
      </c>
      <c r="C9" s="22">
        <f t="shared" ref="C9:H9" si="3">SUM(C10:C12)</f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</row>
    <row r="10" spans="1:8">
      <c r="A10" s="11" t="s">
        <v>136</v>
      </c>
      <c r="B10" s="23"/>
      <c r="C10" s="23"/>
      <c r="D10" s="23"/>
      <c r="E10" s="23"/>
      <c r="F10" s="23">
        <f t="shared" si="2"/>
        <v>0</v>
      </c>
      <c r="G10" s="23"/>
      <c r="H10" s="23"/>
    </row>
    <row r="11" spans="1:8">
      <c r="A11" s="11" t="s">
        <v>137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>
      <c r="A12" s="11" t="s">
        <v>138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>
      <c r="A13" s="12" t="s">
        <v>139</v>
      </c>
      <c r="B13" s="24">
        <v>3336613.85</v>
      </c>
      <c r="C13" s="25"/>
      <c r="D13" s="25"/>
      <c r="E13" s="25"/>
      <c r="F13" s="22">
        <v>3336613.85</v>
      </c>
      <c r="G13" s="25"/>
      <c r="H13" s="25"/>
    </row>
    <row r="14" spans="1:8" ht="5.0999999999999996" customHeight="1">
      <c r="A14" s="12"/>
      <c r="B14" s="22"/>
      <c r="C14" s="22"/>
      <c r="D14" s="22"/>
      <c r="E14" s="22"/>
      <c r="F14" s="22"/>
      <c r="G14" s="22"/>
      <c r="H14" s="22"/>
    </row>
    <row r="15" spans="1:8" ht="16.5" customHeight="1">
      <c r="A15" s="12" t="s">
        <v>140</v>
      </c>
      <c r="B15" s="22">
        <f>+B4+B13</f>
        <v>3336613.85</v>
      </c>
      <c r="C15" s="22">
        <f>+C4</f>
        <v>0</v>
      </c>
      <c r="D15" s="22">
        <f>+D4</f>
        <v>0</v>
      </c>
      <c r="E15" s="22">
        <f>+E4</f>
        <v>0</v>
      </c>
      <c r="F15" s="22">
        <f>+F4+F13</f>
        <v>3336613.85</v>
      </c>
      <c r="G15" s="22">
        <f>+G4</f>
        <v>0</v>
      </c>
      <c r="H15" s="22">
        <f>+H4</f>
        <v>0</v>
      </c>
    </row>
    <row r="16" spans="1:8" ht="5.0999999999999996" customHeight="1">
      <c r="A16" s="12"/>
      <c r="B16" s="22"/>
      <c r="C16" s="22"/>
      <c r="D16" s="22"/>
      <c r="E16" s="22"/>
      <c r="F16" s="22"/>
      <c r="G16" s="22"/>
      <c r="H16" s="22"/>
    </row>
    <row r="17" spans="1:8" ht="16.5" customHeight="1">
      <c r="A17" s="12" t="s">
        <v>141</v>
      </c>
      <c r="B17" s="26"/>
      <c r="C17" s="26"/>
      <c r="D17" s="26"/>
      <c r="E17" s="26"/>
      <c r="F17" s="26"/>
      <c r="G17" s="26"/>
      <c r="H17" s="26"/>
    </row>
    <row r="18" spans="1:8">
      <c r="A18" s="13" t="s">
        <v>142</v>
      </c>
      <c r="B18" s="26"/>
      <c r="C18" s="26"/>
      <c r="D18" s="26"/>
      <c r="E18" s="26"/>
      <c r="F18" s="26"/>
      <c r="G18" s="26"/>
      <c r="H18" s="26"/>
    </row>
    <row r="19" spans="1:8">
      <c r="A19" s="13" t="s">
        <v>143</v>
      </c>
      <c r="B19" s="26"/>
      <c r="C19" s="26"/>
      <c r="D19" s="26"/>
      <c r="E19" s="26"/>
      <c r="F19" s="26"/>
      <c r="G19" s="26"/>
      <c r="H19" s="26"/>
    </row>
    <row r="20" spans="1:8">
      <c r="A20" s="13" t="s">
        <v>144</v>
      </c>
      <c r="B20" s="26"/>
      <c r="C20" s="26"/>
      <c r="D20" s="26"/>
      <c r="E20" s="26"/>
      <c r="F20" s="26"/>
      <c r="G20" s="26"/>
      <c r="H20" s="26"/>
    </row>
    <row r="21" spans="1:8" ht="5.0999999999999996" customHeight="1">
      <c r="A21" s="13"/>
      <c r="B21" s="26"/>
      <c r="C21" s="26"/>
      <c r="D21" s="26"/>
      <c r="E21" s="26"/>
      <c r="F21" s="26"/>
      <c r="G21" s="26"/>
      <c r="H21" s="26"/>
    </row>
    <row r="22" spans="1:8" ht="16.5" customHeight="1">
      <c r="A22" s="12" t="s">
        <v>145</v>
      </c>
      <c r="B22" s="26"/>
      <c r="C22" s="26"/>
      <c r="D22" s="26"/>
      <c r="E22" s="26"/>
      <c r="F22" s="26"/>
      <c r="G22" s="26"/>
      <c r="H22" s="26"/>
    </row>
    <row r="23" spans="1:8">
      <c r="A23" s="13" t="s">
        <v>146</v>
      </c>
      <c r="B23" s="26"/>
      <c r="C23" s="26"/>
      <c r="D23" s="26"/>
      <c r="E23" s="26"/>
      <c r="F23" s="26"/>
      <c r="G23" s="26"/>
      <c r="H23" s="26"/>
    </row>
    <row r="24" spans="1:8">
      <c r="A24" s="13" t="s">
        <v>147</v>
      </c>
      <c r="B24" s="26"/>
      <c r="C24" s="26"/>
      <c r="D24" s="26"/>
      <c r="E24" s="26"/>
      <c r="F24" s="26"/>
      <c r="G24" s="26"/>
      <c r="H24" s="26"/>
    </row>
    <row r="25" spans="1:8">
      <c r="A25" s="13" t="s">
        <v>148</v>
      </c>
      <c r="B25" s="26"/>
      <c r="C25" s="26"/>
      <c r="D25" s="26"/>
      <c r="E25" s="26"/>
      <c r="F25" s="26"/>
      <c r="G25" s="26"/>
      <c r="H25" s="26"/>
    </row>
    <row r="26" spans="1:8" ht="5.0999999999999996" customHeight="1">
      <c r="A26" s="13"/>
      <c r="B26" s="26"/>
      <c r="C26" s="26"/>
      <c r="D26" s="26"/>
      <c r="E26" s="26"/>
      <c r="F26" s="26"/>
      <c r="G26" s="26"/>
      <c r="H26" s="26"/>
    </row>
    <row r="27" spans="1:8" ht="11.25" customHeight="1">
      <c r="A27" s="27"/>
      <c r="B27" s="27"/>
      <c r="C27" s="27"/>
      <c r="D27" s="27"/>
      <c r="E27" s="27"/>
      <c r="F27" s="27"/>
      <c r="G27" s="27"/>
      <c r="H27" s="27"/>
    </row>
    <row r="28" spans="1:8">
      <c r="A28" s="149" t="s">
        <v>149</v>
      </c>
      <c r="B28" s="28" t="s">
        <v>150</v>
      </c>
      <c r="C28" s="28" t="s">
        <v>151</v>
      </c>
      <c r="D28" s="28" t="s">
        <v>152</v>
      </c>
      <c r="E28" s="151" t="s">
        <v>153</v>
      </c>
      <c r="F28" s="28" t="s">
        <v>154</v>
      </c>
    </row>
    <row r="29" spans="1:8">
      <c r="A29" s="149"/>
      <c r="B29" s="28" t="s">
        <v>155</v>
      </c>
      <c r="C29" s="28" t="s">
        <v>156</v>
      </c>
      <c r="D29" s="28" t="s">
        <v>157</v>
      </c>
      <c r="E29" s="151"/>
      <c r="F29" s="28" t="s">
        <v>158</v>
      </c>
    </row>
    <row r="30" spans="1:8">
      <c r="A30" s="150"/>
      <c r="B30" s="29"/>
      <c r="C30" s="20" t="s">
        <v>159</v>
      </c>
      <c r="D30" s="29"/>
      <c r="E30" s="152"/>
      <c r="F30" s="29"/>
    </row>
    <row r="31" spans="1:8">
      <c r="A31" s="30" t="s">
        <v>160</v>
      </c>
      <c r="B31" s="9"/>
      <c r="C31" s="31"/>
      <c r="D31" s="31"/>
      <c r="E31" s="31"/>
      <c r="F31" s="31"/>
    </row>
    <row r="32" spans="1:8">
      <c r="A32" s="32" t="s">
        <v>161</v>
      </c>
      <c r="B32" s="9"/>
      <c r="C32" s="31"/>
      <c r="D32" s="31"/>
      <c r="E32" s="31"/>
      <c r="F32" s="31"/>
    </row>
    <row r="33" spans="1:6">
      <c r="A33" s="32" t="s">
        <v>162</v>
      </c>
      <c r="B33" s="9"/>
      <c r="C33" s="31"/>
      <c r="D33" s="31"/>
      <c r="E33" s="31"/>
      <c r="F33" s="31"/>
    </row>
    <row r="34" spans="1:6">
      <c r="A34" s="33" t="s">
        <v>163</v>
      </c>
      <c r="B34" s="16"/>
      <c r="C34" s="34"/>
      <c r="D34" s="34"/>
      <c r="E34" s="34"/>
      <c r="F34" s="34"/>
    </row>
    <row r="35" spans="1:6">
      <c r="B35" s="35"/>
      <c r="C35" s="36"/>
      <c r="D35" s="36"/>
      <c r="E35" s="36"/>
      <c r="F35" s="36"/>
    </row>
    <row r="36" spans="1:6">
      <c r="B36" s="35"/>
      <c r="C36" s="36"/>
      <c r="D36" s="36"/>
      <c r="E36" s="36"/>
      <c r="F36" s="36"/>
    </row>
    <row r="37" spans="1:6">
      <c r="B37" s="35"/>
      <c r="C37" s="36"/>
      <c r="D37" s="36"/>
      <c r="E37" s="36"/>
      <c r="F37" s="36"/>
    </row>
    <row r="38" spans="1:6">
      <c r="B38" s="35"/>
      <c r="C38" s="36"/>
      <c r="D38" s="36"/>
      <c r="E38" s="36"/>
      <c r="F38" s="36"/>
    </row>
    <row r="39" spans="1:6">
      <c r="B39" s="35"/>
      <c r="C39" s="36"/>
      <c r="D39" s="36"/>
      <c r="E39" s="36"/>
      <c r="F39" s="36"/>
    </row>
    <row r="40" spans="1:6">
      <c r="B40" s="35"/>
      <c r="C40" s="36"/>
      <c r="D40" s="36"/>
      <c r="E40" s="36"/>
      <c r="F40" s="36"/>
    </row>
    <row r="41" spans="1:6">
      <c r="B41" s="35"/>
      <c r="C41" s="36"/>
      <c r="D41" s="36"/>
      <c r="E41" s="36"/>
      <c r="F41" s="36"/>
    </row>
    <row r="42" spans="1:6">
      <c r="B42" s="35"/>
      <c r="C42" s="36"/>
      <c r="D42" s="36"/>
      <c r="E42" s="36"/>
      <c r="F42" s="36"/>
    </row>
    <row r="43" spans="1:6">
      <c r="B43" s="35"/>
      <c r="C43" s="36"/>
      <c r="D43" s="36"/>
      <c r="E43" s="36"/>
      <c r="F43" s="36"/>
    </row>
    <row r="44" spans="1:6">
      <c r="B44" s="35"/>
      <c r="C44" s="36"/>
      <c r="D44" s="36"/>
      <c r="E44" s="36"/>
      <c r="F44" s="36"/>
    </row>
    <row r="45" spans="1:6">
      <c r="B45" s="35"/>
      <c r="C45" s="36"/>
      <c r="D45" s="36"/>
      <c r="E45" s="36"/>
      <c r="F45" s="36"/>
    </row>
    <row r="46" spans="1:6">
      <c r="B46" s="35"/>
      <c r="C46" s="36"/>
      <c r="D46" s="36"/>
      <c r="E46" s="36"/>
      <c r="F46" s="36"/>
    </row>
    <row r="47" spans="1:6">
      <c r="B47" s="35"/>
      <c r="C47" s="36"/>
      <c r="D47" s="36"/>
      <c r="E47" s="36"/>
      <c r="F47" s="36"/>
    </row>
    <row r="48" spans="1:6">
      <c r="B48" s="35"/>
      <c r="C48" s="36"/>
      <c r="D48" s="36"/>
      <c r="E48" s="36"/>
      <c r="F48" s="36"/>
    </row>
    <row r="49" spans="2:6">
      <c r="B49" s="35"/>
      <c r="C49" s="36"/>
      <c r="D49" s="36"/>
      <c r="E49" s="36"/>
      <c r="F49" s="36"/>
    </row>
    <row r="50" spans="2:6">
      <c r="B50" s="35"/>
      <c r="C50" s="36"/>
      <c r="D50" s="36"/>
      <c r="E50" s="36"/>
      <c r="F50" s="36"/>
    </row>
    <row r="51" spans="2:6">
      <c r="B51" s="35"/>
      <c r="C51" s="36"/>
      <c r="D51" s="36"/>
      <c r="E51" s="36"/>
      <c r="F51" s="36"/>
    </row>
    <row r="52" spans="2:6">
      <c r="B52" s="35"/>
      <c r="C52" s="36"/>
      <c r="D52" s="36"/>
      <c r="E52" s="36"/>
      <c r="F52" s="36"/>
    </row>
    <row r="53" spans="2:6">
      <c r="B53" s="35"/>
      <c r="C53" s="36"/>
      <c r="D53" s="36"/>
      <c r="E53" s="36"/>
      <c r="F53" s="36"/>
    </row>
    <row r="54" spans="2:6">
      <c r="B54" s="35"/>
      <c r="C54" s="36"/>
      <c r="D54" s="36"/>
      <c r="E54" s="36"/>
      <c r="F54" s="36"/>
    </row>
    <row r="55" spans="2:6">
      <c r="B55" s="35"/>
      <c r="C55" s="36"/>
      <c r="D55" s="36"/>
      <c r="E55" s="36"/>
      <c r="F55" s="36"/>
    </row>
    <row r="56" spans="2:6">
      <c r="B56" s="35"/>
      <c r="C56" s="36"/>
      <c r="D56" s="36"/>
      <c r="E56" s="36"/>
      <c r="F56" s="36"/>
    </row>
    <row r="57" spans="2:6">
      <c r="B57" s="35"/>
      <c r="C57" s="36"/>
      <c r="D57" s="36"/>
      <c r="E57" s="36"/>
      <c r="F57" s="36"/>
    </row>
    <row r="58" spans="2:6">
      <c r="B58" s="35"/>
      <c r="C58" s="36"/>
      <c r="D58" s="36"/>
      <c r="E58" s="36"/>
      <c r="F58" s="36"/>
    </row>
    <row r="59" spans="2:6">
      <c r="B59" s="35"/>
      <c r="C59" s="36"/>
      <c r="D59" s="36"/>
      <c r="E59" s="36"/>
      <c r="F59" s="36"/>
    </row>
    <row r="60" spans="2:6">
      <c r="B60" s="35"/>
      <c r="C60" s="36"/>
      <c r="D60" s="36"/>
      <c r="E60" s="36"/>
      <c r="F60" s="36"/>
    </row>
    <row r="61" spans="2:6">
      <c r="B61" s="35"/>
      <c r="C61" s="36"/>
      <c r="D61" s="36"/>
      <c r="E61" s="36"/>
      <c r="F61" s="36"/>
    </row>
    <row r="62" spans="2:6">
      <c r="B62" s="35"/>
    </row>
    <row r="63" spans="2:6">
      <c r="B63" s="35"/>
    </row>
    <row r="64" spans="2:6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"/>
    </sheetView>
  </sheetViews>
  <sheetFormatPr baseColWidth="10" defaultRowHeight="11.25"/>
  <cols>
    <col min="1" max="1" width="50.83203125" style="18" customWidth="1"/>
    <col min="2" max="2" width="12" style="18"/>
    <col min="3" max="3" width="16.1640625" style="18" customWidth="1"/>
    <col min="4" max="4" width="14" style="18" customWidth="1"/>
    <col min="5" max="5" width="13.83203125" style="18" customWidth="1"/>
    <col min="6" max="6" width="12" style="18"/>
    <col min="7" max="7" width="21.6640625" style="18" customWidth="1"/>
    <col min="8" max="8" width="24.6640625" style="18" customWidth="1"/>
    <col min="9" max="9" width="17.83203125" style="18" customWidth="1"/>
    <col min="10" max="10" width="20.5" style="18" customWidth="1"/>
    <col min="11" max="11" width="24.83203125" style="18" customWidth="1"/>
    <col min="12" max="16384" width="12" style="18"/>
  </cols>
  <sheetData>
    <row r="1" spans="1:11" ht="51" customHeight="1">
      <c r="A1" s="153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ht="56.25">
      <c r="A2" s="2" t="s">
        <v>165</v>
      </c>
      <c r="B2" s="2" t="s">
        <v>166</v>
      </c>
      <c r="C2" s="2" t="s">
        <v>167</v>
      </c>
      <c r="D2" s="2" t="s">
        <v>168</v>
      </c>
      <c r="E2" s="2" t="s">
        <v>169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2" t="s">
        <v>175</v>
      </c>
    </row>
    <row r="3" spans="1:11">
      <c r="A3" s="37"/>
      <c r="B3" s="38"/>
      <c r="C3" s="38"/>
      <c r="D3" s="39"/>
      <c r="E3" s="40"/>
      <c r="F3" s="39"/>
      <c r="G3" s="40"/>
      <c r="H3" s="40"/>
      <c r="I3" s="40"/>
      <c r="J3" s="40"/>
      <c r="K3" s="40"/>
    </row>
    <row r="4" spans="1:11" ht="22.5">
      <c r="A4" s="30" t="s">
        <v>176</v>
      </c>
      <c r="B4" s="41"/>
      <c r="C4" s="41"/>
      <c r="D4" s="42"/>
      <c r="E4" s="43">
        <f>SUM(E5:E8)</f>
        <v>0</v>
      </c>
      <c r="F4" s="42"/>
      <c r="G4" s="43">
        <f>SUM(G5:G8)</f>
        <v>0</v>
      </c>
      <c r="H4" s="43">
        <f>SUM(H5:H8)</f>
        <v>0</v>
      </c>
      <c r="I4" s="43">
        <f>SUM(I5:I8)</f>
        <v>0</v>
      </c>
      <c r="J4" s="43">
        <f>SUM(J5:J8)</f>
        <v>0</v>
      </c>
      <c r="K4" s="43">
        <f>E4-J4</f>
        <v>0</v>
      </c>
    </row>
    <row r="5" spans="1:11">
      <c r="A5" s="44" t="s">
        <v>177</v>
      </c>
      <c r="B5" s="41"/>
      <c r="C5" s="41"/>
      <c r="D5" s="42"/>
      <c r="E5" s="26"/>
      <c r="F5" s="42"/>
      <c r="G5" s="26"/>
      <c r="H5" s="26"/>
      <c r="I5" s="26"/>
      <c r="J5" s="26"/>
      <c r="K5" s="26">
        <f t="shared" ref="K5:K16" si="0">E5-J5</f>
        <v>0</v>
      </c>
    </row>
    <row r="6" spans="1:11">
      <c r="A6" s="44" t="s">
        <v>178</v>
      </c>
      <c r="B6" s="41"/>
      <c r="C6" s="41"/>
      <c r="D6" s="42"/>
      <c r="E6" s="26"/>
      <c r="F6" s="42"/>
      <c r="G6" s="26"/>
      <c r="H6" s="26"/>
      <c r="I6" s="26"/>
      <c r="J6" s="26"/>
      <c r="K6" s="26">
        <f t="shared" si="0"/>
        <v>0</v>
      </c>
    </row>
    <row r="7" spans="1:11">
      <c r="A7" s="44" t="s">
        <v>179</v>
      </c>
      <c r="B7" s="41"/>
      <c r="C7" s="41"/>
      <c r="D7" s="42"/>
      <c r="E7" s="26"/>
      <c r="F7" s="42"/>
      <c r="G7" s="26"/>
      <c r="H7" s="26"/>
      <c r="I7" s="26"/>
      <c r="J7" s="26"/>
      <c r="K7" s="26">
        <f t="shared" si="0"/>
        <v>0</v>
      </c>
    </row>
    <row r="8" spans="1:11">
      <c r="A8" s="44" t="s">
        <v>180</v>
      </c>
      <c r="B8" s="41"/>
      <c r="C8" s="41"/>
      <c r="D8" s="42"/>
      <c r="E8" s="26"/>
      <c r="F8" s="42"/>
      <c r="G8" s="26"/>
      <c r="H8" s="26"/>
      <c r="I8" s="26"/>
      <c r="J8" s="26"/>
      <c r="K8" s="26">
        <f t="shared" si="0"/>
        <v>0</v>
      </c>
    </row>
    <row r="9" spans="1:11">
      <c r="A9" s="44"/>
      <c r="B9" s="41"/>
      <c r="C9" s="41"/>
      <c r="D9" s="42"/>
      <c r="E9" s="26"/>
      <c r="F9" s="42"/>
      <c r="G9" s="26"/>
      <c r="H9" s="26"/>
      <c r="I9" s="26"/>
      <c r="J9" s="26"/>
      <c r="K9" s="26"/>
    </row>
    <row r="10" spans="1:11">
      <c r="A10" s="30" t="s">
        <v>181</v>
      </c>
      <c r="B10" s="41"/>
      <c r="C10" s="41"/>
      <c r="D10" s="42"/>
      <c r="E10" s="43">
        <f>SUM(E11:E14)</f>
        <v>0</v>
      </c>
      <c r="F10" s="42"/>
      <c r="G10" s="43">
        <f>SUM(G11:G14)</f>
        <v>0</v>
      </c>
      <c r="H10" s="43">
        <f>SUM(H11:H14)</f>
        <v>0</v>
      </c>
      <c r="I10" s="43">
        <f>SUM(I11:I14)</f>
        <v>0</v>
      </c>
      <c r="J10" s="43">
        <f>SUM(J11:J14)</f>
        <v>0</v>
      </c>
      <c r="K10" s="43">
        <f t="shared" si="0"/>
        <v>0</v>
      </c>
    </row>
    <row r="11" spans="1:11">
      <c r="A11" s="44" t="s">
        <v>182</v>
      </c>
      <c r="B11" s="41"/>
      <c r="C11" s="41"/>
      <c r="D11" s="42"/>
      <c r="E11" s="26"/>
      <c r="F11" s="42"/>
      <c r="G11" s="26"/>
      <c r="H11" s="26"/>
      <c r="I11" s="26"/>
      <c r="J11" s="26"/>
      <c r="K11" s="26">
        <f t="shared" si="0"/>
        <v>0</v>
      </c>
    </row>
    <row r="12" spans="1:11">
      <c r="A12" s="44" t="s">
        <v>183</v>
      </c>
      <c r="B12" s="41"/>
      <c r="C12" s="41"/>
      <c r="D12" s="42"/>
      <c r="E12" s="26"/>
      <c r="F12" s="42"/>
      <c r="G12" s="26"/>
      <c r="H12" s="26"/>
      <c r="I12" s="26"/>
      <c r="J12" s="26"/>
      <c r="K12" s="26">
        <f t="shared" si="0"/>
        <v>0</v>
      </c>
    </row>
    <row r="13" spans="1:11">
      <c r="A13" s="44" t="s">
        <v>184</v>
      </c>
      <c r="B13" s="41"/>
      <c r="C13" s="41"/>
      <c r="D13" s="42"/>
      <c r="E13" s="26"/>
      <c r="F13" s="42"/>
      <c r="G13" s="26"/>
      <c r="H13" s="26"/>
      <c r="I13" s="26"/>
      <c r="J13" s="26"/>
      <c r="K13" s="26">
        <f t="shared" si="0"/>
        <v>0</v>
      </c>
    </row>
    <row r="14" spans="1:11">
      <c r="A14" s="44" t="s">
        <v>185</v>
      </c>
      <c r="B14" s="41"/>
      <c r="C14" s="41"/>
      <c r="D14" s="42"/>
      <c r="E14" s="26"/>
      <c r="F14" s="42"/>
      <c r="G14" s="26"/>
      <c r="H14" s="26"/>
      <c r="I14" s="26"/>
      <c r="J14" s="26"/>
      <c r="K14" s="26">
        <f t="shared" si="0"/>
        <v>0</v>
      </c>
    </row>
    <row r="15" spans="1:11">
      <c r="A15" s="44"/>
      <c r="B15" s="41"/>
      <c r="C15" s="41"/>
      <c r="D15" s="42"/>
      <c r="E15" s="26"/>
      <c r="F15" s="42"/>
      <c r="G15" s="26"/>
      <c r="H15" s="26"/>
      <c r="I15" s="26"/>
      <c r="J15" s="26"/>
      <c r="K15" s="26"/>
    </row>
    <row r="16" spans="1:11" ht="22.5">
      <c r="A16" s="30" t="s">
        <v>186</v>
      </c>
      <c r="B16" s="41"/>
      <c r="C16" s="41"/>
      <c r="D16" s="42"/>
      <c r="E16" s="43">
        <f>E4+E10</f>
        <v>0</v>
      </c>
      <c r="F16" s="42"/>
      <c r="G16" s="43">
        <f>G4+G10</f>
        <v>0</v>
      </c>
      <c r="H16" s="43">
        <f>H4+H10</f>
        <v>0</v>
      </c>
      <c r="I16" s="43">
        <f>I4+I10</f>
        <v>0</v>
      </c>
      <c r="J16" s="43">
        <f>J4+J10</f>
        <v>0</v>
      </c>
      <c r="K16" s="43">
        <f t="shared" si="0"/>
        <v>0</v>
      </c>
    </row>
    <row r="17" spans="1:11">
      <c r="A17" s="33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9" spans="1:11" ht="15.75">
      <c r="D19" s="46" t="s">
        <v>187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G21" sqref="G21"/>
    </sheetView>
  </sheetViews>
  <sheetFormatPr baseColWidth="10" defaultRowHeight="11.25"/>
  <cols>
    <col min="1" max="1" width="1" style="18" customWidth="1"/>
    <col min="2" max="2" width="90.83203125" style="18" customWidth="1"/>
    <col min="3" max="5" width="16.83203125" style="18" customWidth="1"/>
    <col min="6" max="16384" width="12" style="18"/>
  </cols>
  <sheetData>
    <row r="1" spans="1:5" ht="12.75" customHeight="1">
      <c r="A1" s="143" t="s">
        <v>188</v>
      </c>
      <c r="B1" s="144"/>
      <c r="C1" s="144"/>
      <c r="D1" s="144"/>
      <c r="E1" s="145"/>
    </row>
    <row r="2" spans="1:5" ht="12.75" customHeight="1">
      <c r="A2" s="157"/>
      <c r="B2" s="158"/>
      <c r="C2" s="158"/>
      <c r="D2" s="158"/>
      <c r="E2" s="159"/>
    </row>
    <row r="3" spans="1:5" ht="12.75" customHeight="1">
      <c r="A3" s="157"/>
      <c r="B3" s="158"/>
      <c r="C3" s="158"/>
      <c r="D3" s="158"/>
      <c r="E3" s="159"/>
    </row>
    <row r="4" spans="1:5" ht="12.75" customHeight="1">
      <c r="A4" s="160"/>
      <c r="B4" s="161"/>
      <c r="C4" s="161"/>
      <c r="D4" s="161"/>
      <c r="E4" s="162"/>
    </row>
    <row r="5" spans="1:5" ht="22.5">
      <c r="A5" s="163" t="s">
        <v>0</v>
      </c>
      <c r="B5" s="164"/>
      <c r="C5" s="2" t="s">
        <v>189</v>
      </c>
      <c r="D5" s="2" t="s">
        <v>190</v>
      </c>
      <c r="E5" s="2" t="s">
        <v>191</v>
      </c>
    </row>
    <row r="6" spans="1:5" ht="5.0999999999999996" customHeight="1">
      <c r="A6" s="47"/>
      <c r="B6" s="48"/>
      <c r="C6" s="4"/>
      <c r="D6" s="4"/>
      <c r="E6" s="4"/>
    </row>
    <row r="7" spans="1:5">
      <c r="A7" s="49"/>
      <c r="B7" s="50" t="s">
        <v>192</v>
      </c>
      <c r="C7" s="7">
        <f>SUM(C8:C10)</f>
        <v>53185752.07</v>
      </c>
      <c r="D7" s="7">
        <f t="shared" ref="D7:E7" si="0">SUM(D8:D10)</f>
        <v>57671021.799999997</v>
      </c>
      <c r="E7" s="7">
        <f t="shared" si="0"/>
        <v>57671021.799999997</v>
      </c>
    </row>
    <row r="8" spans="1:5">
      <c r="A8" s="49"/>
      <c r="B8" s="11" t="s">
        <v>193</v>
      </c>
      <c r="C8" s="9">
        <v>53185752.07</v>
      </c>
      <c r="D8" s="9">
        <v>57671021.799999997</v>
      </c>
      <c r="E8" s="9">
        <v>57671021.799999997</v>
      </c>
    </row>
    <row r="9" spans="1:5">
      <c r="A9" s="49"/>
      <c r="B9" s="11" t="s">
        <v>194</v>
      </c>
      <c r="C9" s="9"/>
      <c r="D9" s="9"/>
      <c r="E9" s="9"/>
    </row>
    <row r="10" spans="1:5">
      <c r="A10" s="49"/>
      <c r="B10" s="11" t="s">
        <v>195</v>
      </c>
      <c r="C10" s="9"/>
      <c r="D10" s="9"/>
      <c r="E10" s="9"/>
    </row>
    <row r="11" spans="1:5" ht="5.0999999999999996" customHeight="1">
      <c r="A11" s="49"/>
      <c r="B11" s="51"/>
      <c r="C11" s="9"/>
      <c r="D11" s="9"/>
      <c r="E11" s="9"/>
    </row>
    <row r="12" spans="1:5">
      <c r="A12" s="49"/>
      <c r="B12" s="50" t="s">
        <v>196</v>
      </c>
      <c r="C12" s="7">
        <f>SUM(C13:C14)</f>
        <v>53185752.07</v>
      </c>
      <c r="D12" s="7">
        <f t="shared" ref="D12:E12" si="1">SUM(D13:D14)</f>
        <v>58498463.039999999</v>
      </c>
      <c r="E12" s="7">
        <f t="shared" si="1"/>
        <v>58498463.039999999</v>
      </c>
    </row>
    <row r="13" spans="1:5">
      <c r="A13" s="49"/>
      <c r="B13" s="11" t="s">
        <v>197</v>
      </c>
      <c r="C13" s="9"/>
      <c r="D13" s="9"/>
      <c r="E13" s="9"/>
    </row>
    <row r="14" spans="1:5">
      <c r="A14" s="49"/>
      <c r="B14" s="11" t="s">
        <v>198</v>
      </c>
      <c r="C14" s="9">
        <v>53185752.07</v>
      </c>
      <c r="D14" s="9">
        <v>58498463.039999999</v>
      </c>
      <c r="E14" s="9">
        <v>58498463.039999999</v>
      </c>
    </row>
    <row r="15" spans="1:5" ht="5.0999999999999996" customHeight="1">
      <c r="A15" s="49"/>
      <c r="B15" s="51"/>
      <c r="C15" s="9"/>
      <c r="D15" s="9"/>
      <c r="E15" s="9"/>
    </row>
    <row r="16" spans="1:5">
      <c r="A16" s="49"/>
      <c r="B16" s="50" t="s">
        <v>199</v>
      </c>
      <c r="C16" s="52"/>
      <c r="D16" s="7">
        <f>SUM(D17:D18)</f>
        <v>827441.24</v>
      </c>
      <c r="E16" s="7">
        <f>SUM(E17:E18)</f>
        <v>827441.24</v>
      </c>
    </row>
    <row r="17" spans="1:5">
      <c r="A17" s="49"/>
      <c r="B17" s="11" t="s">
        <v>200</v>
      </c>
      <c r="C17" s="52"/>
      <c r="D17" s="9">
        <v>827441.24</v>
      </c>
      <c r="E17" s="9">
        <v>827441.24</v>
      </c>
    </row>
    <row r="18" spans="1:5">
      <c r="A18" s="49"/>
      <c r="B18" s="11" t="s">
        <v>201</v>
      </c>
      <c r="C18" s="52"/>
      <c r="D18" s="9">
        <v>0</v>
      </c>
      <c r="E18" s="9">
        <v>0</v>
      </c>
    </row>
    <row r="19" spans="1:5" ht="5.0999999999999996" customHeight="1">
      <c r="A19" s="49"/>
      <c r="B19" s="51"/>
      <c r="C19" s="9"/>
      <c r="D19" s="9"/>
      <c r="E19" s="9"/>
    </row>
    <row r="20" spans="1:5">
      <c r="A20" s="49"/>
      <c r="B20" s="50" t="s">
        <v>202</v>
      </c>
      <c r="C20" s="7">
        <f>C7-C12</f>
        <v>0</v>
      </c>
      <c r="D20" s="7">
        <f>D7-D12+D16</f>
        <v>-2.0954757928848267E-9</v>
      </c>
      <c r="E20" s="7">
        <f>E7-E12+E16</f>
        <v>-2.0954757928848267E-9</v>
      </c>
    </row>
    <row r="21" spans="1:5">
      <c r="A21" s="49"/>
      <c r="B21" s="50" t="s">
        <v>203</v>
      </c>
      <c r="C21" s="7">
        <f>C20-C41</f>
        <v>0</v>
      </c>
      <c r="D21" s="7">
        <f t="shared" ref="D21:E21" si="2">D20-D41</f>
        <v>-2.0954757928848267E-9</v>
      </c>
      <c r="E21" s="7">
        <f t="shared" si="2"/>
        <v>-2.0954757928848267E-9</v>
      </c>
    </row>
    <row r="22" spans="1:5" ht="22.5">
      <c r="A22" s="49"/>
      <c r="B22" s="50" t="s">
        <v>204</v>
      </c>
      <c r="C22" s="7">
        <f>C21</f>
        <v>0</v>
      </c>
      <c r="D22" s="7">
        <f>D21-D16</f>
        <v>-827441.24000000209</v>
      </c>
      <c r="E22" s="7">
        <f>E21-E16</f>
        <v>-827441.24000000209</v>
      </c>
    </row>
    <row r="23" spans="1:5" ht="5.0999999999999996" customHeight="1">
      <c r="A23" s="49"/>
      <c r="B23" s="51"/>
      <c r="C23" s="9"/>
      <c r="D23" s="9"/>
      <c r="E23" s="9"/>
    </row>
    <row r="24" spans="1:5">
      <c r="A24" s="163" t="s">
        <v>205</v>
      </c>
      <c r="B24" s="164"/>
      <c r="C24" s="53" t="s">
        <v>206</v>
      </c>
      <c r="D24" s="53" t="s">
        <v>190</v>
      </c>
      <c r="E24" s="53" t="s">
        <v>207</v>
      </c>
    </row>
    <row r="25" spans="1:5" ht="5.0999999999999996" customHeight="1">
      <c r="A25" s="49"/>
      <c r="B25" s="51"/>
      <c r="C25" s="9"/>
      <c r="D25" s="9"/>
      <c r="E25" s="9"/>
    </row>
    <row r="26" spans="1:5">
      <c r="A26" s="49"/>
      <c r="B26" s="50" t="s">
        <v>208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>
      <c r="A27" s="49"/>
      <c r="B27" s="11" t="s">
        <v>209</v>
      </c>
      <c r="C27" s="9">
        <v>0</v>
      </c>
      <c r="D27" s="9">
        <v>0</v>
      </c>
      <c r="E27" s="9">
        <v>0</v>
      </c>
    </row>
    <row r="28" spans="1:5">
      <c r="A28" s="49"/>
      <c r="B28" s="11" t="s">
        <v>210</v>
      </c>
      <c r="C28" s="9">
        <v>0</v>
      </c>
      <c r="D28" s="9">
        <v>0</v>
      </c>
      <c r="E28" s="9">
        <v>0</v>
      </c>
    </row>
    <row r="29" spans="1:5" ht="5.0999999999999996" customHeight="1">
      <c r="A29" s="49"/>
      <c r="B29" s="51"/>
      <c r="C29" s="9"/>
      <c r="D29" s="9"/>
      <c r="E29" s="9"/>
    </row>
    <row r="30" spans="1:5">
      <c r="A30" s="49"/>
      <c r="B30" s="50" t="s">
        <v>211</v>
      </c>
      <c r="C30" s="7">
        <f>C22+C26</f>
        <v>0</v>
      </c>
      <c r="D30" s="7">
        <f t="shared" ref="D30:E30" si="4">D22+D26</f>
        <v>-827441.24000000209</v>
      </c>
      <c r="E30" s="7">
        <f t="shared" si="4"/>
        <v>-827441.24000000209</v>
      </c>
    </row>
    <row r="31" spans="1:5" ht="5.0999999999999996" customHeight="1">
      <c r="A31" s="49"/>
      <c r="B31" s="51"/>
      <c r="C31" s="9"/>
      <c r="D31" s="9"/>
      <c r="E31" s="9"/>
    </row>
    <row r="32" spans="1:5" ht="22.5">
      <c r="A32" s="156" t="s">
        <v>205</v>
      </c>
      <c r="B32" s="156"/>
      <c r="C32" s="54" t="s">
        <v>212</v>
      </c>
      <c r="D32" s="53" t="s">
        <v>190</v>
      </c>
      <c r="E32" s="54" t="s">
        <v>213</v>
      </c>
    </row>
    <row r="33" spans="1:5" ht="5.0999999999999996" customHeight="1">
      <c r="A33" s="49"/>
      <c r="B33" s="55"/>
      <c r="C33" s="9"/>
      <c r="D33" s="9"/>
      <c r="E33" s="9"/>
    </row>
    <row r="34" spans="1:5">
      <c r="A34" s="49"/>
      <c r="B34" s="56" t="s">
        <v>214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49"/>
      <c r="B35" s="11" t="s">
        <v>215</v>
      </c>
      <c r="C35" s="9">
        <v>0</v>
      </c>
      <c r="D35" s="9">
        <v>0</v>
      </c>
      <c r="E35" s="9">
        <v>0</v>
      </c>
    </row>
    <row r="36" spans="1:5">
      <c r="A36" s="49"/>
      <c r="B36" s="11" t="s">
        <v>216</v>
      </c>
      <c r="C36" s="9">
        <v>0</v>
      </c>
      <c r="D36" s="9">
        <v>0</v>
      </c>
      <c r="E36" s="9">
        <v>0</v>
      </c>
    </row>
    <row r="37" spans="1:5">
      <c r="A37" s="49"/>
      <c r="B37" s="56" t="s">
        <v>217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>
      <c r="A38" s="49"/>
      <c r="B38" s="11" t="s">
        <v>218</v>
      </c>
      <c r="C38" s="9">
        <v>0</v>
      </c>
      <c r="D38" s="9">
        <v>0</v>
      </c>
      <c r="E38" s="9">
        <v>0</v>
      </c>
    </row>
    <row r="39" spans="1:5">
      <c r="A39" s="49"/>
      <c r="B39" s="11" t="s">
        <v>219</v>
      </c>
      <c r="C39" s="9">
        <v>0</v>
      </c>
      <c r="D39" s="9">
        <v>0</v>
      </c>
      <c r="E39" s="9">
        <v>0</v>
      </c>
    </row>
    <row r="40" spans="1:5" ht="5.0999999999999996" customHeight="1">
      <c r="A40" s="49"/>
      <c r="B40" s="55"/>
      <c r="C40" s="9"/>
      <c r="D40" s="9"/>
      <c r="E40" s="9"/>
    </row>
    <row r="41" spans="1:5">
      <c r="A41" s="49"/>
      <c r="B41" s="56" t="s">
        <v>220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>
      <c r="A42" s="49"/>
      <c r="B42" s="56"/>
      <c r="C42" s="7"/>
      <c r="D42" s="7"/>
      <c r="E42" s="7"/>
    </row>
    <row r="43" spans="1:5" ht="22.5">
      <c r="A43" s="156" t="s">
        <v>205</v>
      </c>
      <c r="B43" s="156"/>
      <c r="C43" s="54" t="s">
        <v>212</v>
      </c>
      <c r="D43" s="53" t="s">
        <v>190</v>
      </c>
      <c r="E43" s="54" t="s">
        <v>213</v>
      </c>
    </row>
    <row r="44" spans="1:5" ht="5.0999999999999996" customHeight="1">
      <c r="A44" s="49"/>
      <c r="B44" s="55"/>
      <c r="C44" s="9"/>
      <c r="D44" s="9"/>
      <c r="E44" s="9"/>
    </row>
    <row r="45" spans="1:5">
      <c r="A45" s="49"/>
      <c r="B45" s="55" t="s">
        <v>221</v>
      </c>
      <c r="C45" s="9">
        <v>0</v>
      </c>
      <c r="D45" s="9">
        <v>0</v>
      </c>
      <c r="E45" s="9">
        <v>0</v>
      </c>
    </row>
    <row r="46" spans="1:5">
      <c r="A46" s="49"/>
      <c r="B46" s="55" t="s">
        <v>222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>
      <c r="A47" s="49"/>
      <c r="B47" s="57" t="s">
        <v>215</v>
      </c>
      <c r="C47" s="9"/>
      <c r="D47" s="9">
        <v>0</v>
      </c>
      <c r="E47" s="9"/>
    </row>
    <row r="48" spans="1:5">
      <c r="A48" s="49"/>
      <c r="B48" s="57" t="s">
        <v>218</v>
      </c>
      <c r="C48" s="9"/>
      <c r="D48" s="9"/>
      <c r="E48" s="9"/>
    </row>
    <row r="49" spans="1:5" ht="5.0999999999999996" customHeight="1">
      <c r="A49" s="49"/>
      <c r="B49" s="55"/>
      <c r="C49" s="9"/>
      <c r="D49" s="9"/>
      <c r="E49" s="9"/>
    </row>
    <row r="50" spans="1:5">
      <c r="A50" s="49"/>
      <c r="B50" s="55" t="s">
        <v>197</v>
      </c>
      <c r="C50" s="9"/>
      <c r="D50" s="9">
        <v>0</v>
      </c>
      <c r="E50" s="9">
        <v>0</v>
      </c>
    </row>
    <row r="51" spans="1:5" ht="5.0999999999999996" customHeight="1">
      <c r="A51" s="49"/>
      <c r="B51" s="55"/>
      <c r="C51" s="9"/>
      <c r="D51" s="9"/>
      <c r="E51" s="9"/>
    </row>
    <row r="52" spans="1:5">
      <c r="A52" s="49"/>
      <c r="B52" s="55" t="s">
        <v>200</v>
      </c>
      <c r="C52" s="52"/>
      <c r="D52" s="9">
        <v>0</v>
      </c>
      <c r="E52" s="9">
        <v>0</v>
      </c>
    </row>
    <row r="53" spans="1:5" ht="5.0999999999999996" customHeight="1">
      <c r="A53" s="49"/>
      <c r="B53" s="55"/>
      <c r="C53" s="9"/>
      <c r="D53" s="9"/>
      <c r="E53" s="9"/>
    </row>
    <row r="54" spans="1:5">
      <c r="A54" s="49"/>
      <c r="B54" s="56" t="s">
        <v>223</v>
      </c>
      <c r="C54" s="7">
        <f>C45+C46-C50</f>
        <v>0</v>
      </c>
      <c r="D54" s="7">
        <f>D45+D46-D50+D52</f>
        <v>0</v>
      </c>
      <c r="E54" s="7">
        <f>E45+E46-E50+E52</f>
        <v>0</v>
      </c>
    </row>
    <row r="55" spans="1:5">
      <c r="A55" s="49"/>
      <c r="B55" s="50" t="s">
        <v>224</v>
      </c>
      <c r="C55" s="7">
        <f>C54-C46</f>
        <v>0</v>
      </c>
      <c r="D55" s="7">
        <f t="shared" ref="D55:E55" si="9">D54-D46</f>
        <v>0</v>
      </c>
      <c r="E55" s="7">
        <f t="shared" si="9"/>
        <v>0</v>
      </c>
    </row>
    <row r="56" spans="1:5" ht="5.0999999999999996" customHeight="1">
      <c r="A56" s="49"/>
      <c r="B56" s="55"/>
      <c r="C56" s="9"/>
      <c r="D56" s="9"/>
      <c r="E56" s="9"/>
    </row>
    <row r="57" spans="1:5" ht="22.5">
      <c r="A57" s="156" t="s">
        <v>205</v>
      </c>
      <c r="B57" s="156"/>
      <c r="C57" s="54" t="s">
        <v>212</v>
      </c>
      <c r="D57" s="53" t="s">
        <v>190</v>
      </c>
      <c r="E57" s="54" t="s">
        <v>213</v>
      </c>
    </row>
    <row r="58" spans="1:5" ht="5.0999999999999996" customHeight="1">
      <c r="A58" s="49"/>
      <c r="B58" s="55"/>
      <c r="C58" s="9"/>
      <c r="D58" s="9"/>
      <c r="E58" s="9"/>
    </row>
    <row r="59" spans="1:5">
      <c r="A59" s="49"/>
      <c r="B59" s="55" t="s">
        <v>194</v>
      </c>
      <c r="C59" s="9">
        <v>0</v>
      </c>
      <c r="D59" s="9">
        <v>0</v>
      </c>
      <c r="E59" s="9">
        <v>0</v>
      </c>
    </row>
    <row r="60" spans="1:5">
      <c r="A60" s="49"/>
      <c r="B60" s="55" t="s">
        <v>225</v>
      </c>
      <c r="C60" s="9">
        <f>C61-C62</f>
        <v>0</v>
      </c>
      <c r="D60" s="9">
        <f t="shared" ref="D60:E60" si="10">D61-D62</f>
        <v>0</v>
      </c>
      <c r="E60" s="9">
        <f t="shared" si="10"/>
        <v>0</v>
      </c>
    </row>
    <row r="61" spans="1:5">
      <c r="A61" s="49"/>
      <c r="B61" s="57" t="s">
        <v>216</v>
      </c>
      <c r="C61" s="9">
        <v>0</v>
      </c>
      <c r="D61" s="9">
        <v>0</v>
      </c>
      <c r="E61" s="9">
        <v>0</v>
      </c>
    </row>
    <row r="62" spans="1:5">
      <c r="A62" s="49"/>
      <c r="B62" s="57" t="s">
        <v>219</v>
      </c>
      <c r="C62" s="9">
        <v>0</v>
      </c>
      <c r="D62" s="9">
        <v>0</v>
      </c>
      <c r="E62" s="9">
        <v>0</v>
      </c>
    </row>
    <row r="63" spans="1:5" ht="5.0999999999999996" customHeight="1">
      <c r="A63" s="49"/>
      <c r="B63" s="55"/>
      <c r="C63" s="9"/>
      <c r="D63" s="9"/>
      <c r="E63" s="9"/>
    </row>
    <row r="64" spans="1:5">
      <c r="A64" s="49"/>
      <c r="B64" s="55" t="s">
        <v>226</v>
      </c>
      <c r="C64" s="9">
        <v>0</v>
      </c>
      <c r="D64" s="9">
        <v>0</v>
      </c>
      <c r="E64" s="9">
        <v>0</v>
      </c>
    </row>
    <row r="65" spans="1:5" ht="5.0999999999999996" customHeight="1">
      <c r="A65" s="49"/>
      <c r="B65" s="55"/>
      <c r="C65" s="9"/>
      <c r="D65" s="9"/>
      <c r="E65" s="9"/>
    </row>
    <row r="66" spans="1:5">
      <c r="A66" s="49"/>
      <c r="B66" s="55" t="s">
        <v>201</v>
      </c>
      <c r="C66" s="52"/>
      <c r="D66" s="9">
        <v>0</v>
      </c>
      <c r="E66" s="9">
        <v>0</v>
      </c>
    </row>
    <row r="67" spans="1:5" ht="5.0999999999999996" customHeight="1">
      <c r="A67" s="49"/>
      <c r="B67" s="55"/>
      <c r="C67" s="9"/>
      <c r="D67" s="9"/>
      <c r="E67" s="9"/>
    </row>
    <row r="68" spans="1:5">
      <c r="A68" s="49"/>
      <c r="B68" s="56" t="s">
        <v>227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>
      <c r="A69" s="49"/>
      <c r="B69" s="56" t="s">
        <v>228</v>
      </c>
      <c r="C69" s="7">
        <f>C68-C60</f>
        <v>0</v>
      </c>
      <c r="D69" s="7">
        <f t="shared" ref="D69:E69" si="11">D68-D60</f>
        <v>0</v>
      </c>
      <c r="E69" s="7">
        <f t="shared" si="11"/>
        <v>0</v>
      </c>
    </row>
    <row r="70" spans="1:5" ht="5.0999999999999996" customHeight="1">
      <c r="A70" s="58"/>
      <c r="B70" s="59"/>
      <c r="C70" s="60"/>
      <c r="D70" s="60"/>
      <c r="E70" s="6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10" workbookViewId="0">
      <selection activeCell="A33" sqref="A33"/>
    </sheetView>
  </sheetViews>
  <sheetFormatPr baseColWidth="10" defaultRowHeight="11.25"/>
  <cols>
    <col min="1" max="1" width="90.83203125" style="18" customWidth="1"/>
    <col min="2" max="7" width="16.83203125" style="18" customWidth="1"/>
    <col min="8" max="16384" width="12" style="18"/>
  </cols>
  <sheetData>
    <row r="1" spans="1:7" ht="45.95" customHeight="1">
      <c r="A1" s="165" t="s">
        <v>229</v>
      </c>
      <c r="B1" s="147"/>
      <c r="C1" s="147"/>
      <c r="D1" s="147"/>
      <c r="E1" s="147"/>
      <c r="F1" s="147"/>
      <c r="G1" s="148"/>
    </row>
    <row r="2" spans="1:7">
      <c r="A2" s="61"/>
      <c r="B2" s="166" t="s">
        <v>230</v>
      </c>
      <c r="C2" s="166"/>
      <c r="D2" s="166"/>
      <c r="E2" s="166"/>
      <c r="F2" s="166"/>
      <c r="G2" s="62"/>
    </row>
    <row r="3" spans="1:7" ht="22.5">
      <c r="A3" s="63" t="s">
        <v>0</v>
      </c>
      <c r="B3" s="64" t="s">
        <v>231</v>
      </c>
      <c r="C3" s="20" t="s">
        <v>232</v>
      </c>
      <c r="D3" s="64" t="s">
        <v>233</v>
      </c>
      <c r="E3" s="64" t="s">
        <v>190</v>
      </c>
      <c r="F3" s="64" t="s">
        <v>234</v>
      </c>
      <c r="G3" s="63" t="s">
        <v>235</v>
      </c>
    </row>
    <row r="4" spans="1:7" ht="5.0999999999999996" customHeight="1">
      <c r="A4" s="65"/>
      <c r="B4" s="4"/>
      <c r="C4" s="4"/>
      <c r="D4" s="4"/>
      <c r="E4" s="4"/>
      <c r="F4" s="4"/>
      <c r="G4" s="4"/>
    </row>
    <row r="5" spans="1:7">
      <c r="A5" s="66" t="s">
        <v>236</v>
      </c>
      <c r="B5" s="9"/>
      <c r="C5" s="9"/>
      <c r="D5" s="9"/>
      <c r="E5" s="9"/>
      <c r="F5" s="9"/>
      <c r="G5" s="9"/>
    </row>
    <row r="6" spans="1:7">
      <c r="A6" s="67" t="s">
        <v>237</v>
      </c>
      <c r="B6" s="9"/>
      <c r="C6" s="9"/>
      <c r="D6" s="9"/>
      <c r="E6" s="9"/>
      <c r="F6" s="9"/>
      <c r="G6" s="9">
        <f>D6-E6</f>
        <v>0</v>
      </c>
    </row>
    <row r="7" spans="1:7">
      <c r="A7" s="67" t="s">
        <v>238</v>
      </c>
      <c r="B7" s="9"/>
      <c r="C7" s="9"/>
      <c r="D7" s="9"/>
      <c r="E7" s="9"/>
      <c r="F7" s="9"/>
      <c r="G7" s="9">
        <f t="shared" ref="G7:G69" si="0">D7-E7</f>
        <v>0</v>
      </c>
    </row>
    <row r="8" spans="1:7">
      <c r="A8" s="67" t="s">
        <v>239</v>
      </c>
      <c r="B8" s="9"/>
      <c r="C8" s="9"/>
      <c r="D8" s="9"/>
      <c r="E8" s="9"/>
      <c r="F8" s="9"/>
      <c r="G8" s="9">
        <f t="shared" si="0"/>
        <v>0</v>
      </c>
    </row>
    <row r="9" spans="1:7">
      <c r="A9" s="67" t="s">
        <v>240</v>
      </c>
      <c r="B9" s="9"/>
      <c r="C9" s="9"/>
      <c r="D9" s="9"/>
      <c r="E9" s="9"/>
      <c r="F9" s="9"/>
      <c r="G9" s="9">
        <f t="shared" si="0"/>
        <v>0</v>
      </c>
    </row>
    <row r="10" spans="1:7">
      <c r="A10" s="67" t="s">
        <v>241</v>
      </c>
      <c r="B10" s="9"/>
      <c r="C10" s="9"/>
      <c r="D10" s="9"/>
      <c r="E10" s="9"/>
      <c r="F10" s="9"/>
      <c r="G10" s="9">
        <f t="shared" si="0"/>
        <v>0</v>
      </c>
    </row>
    <row r="11" spans="1:7">
      <c r="A11" s="67" t="s">
        <v>242</v>
      </c>
      <c r="B11" s="9"/>
      <c r="C11" s="9"/>
      <c r="D11" s="9"/>
      <c r="E11" s="9"/>
      <c r="F11" s="9"/>
      <c r="G11" s="9">
        <f t="shared" si="0"/>
        <v>0</v>
      </c>
    </row>
    <row r="12" spans="1:7">
      <c r="A12" s="67" t="s">
        <v>243</v>
      </c>
      <c r="B12" s="9">
        <v>6812444</v>
      </c>
      <c r="C12" s="9">
        <v>3462710.97</v>
      </c>
      <c r="D12" s="9">
        <v>10275154.970000001</v>
      </c>
      <c r="E12" s="9">
        <v>9447713.8399999999</v>
      </c>
      <c r="F12" s="9">
        <v>9447713.8399999999</v>
      </c>
      <c r="G12" s="9">
        <v>2635269.84</v>
      </c>
    </row>
    <row r="13" spans="1:7">
      <c r="A13" s="67" t="s">
        <v>244</v>
      </c>
      <c r="B13" s="9">
        <f>SUM(B14:B24)</f>
        <v>0</v>
      </c>
      <c r="C13" s="9">
        <f t="shared" ref="C13:F13" si="1">SUM(C14:C24)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0"/>
        <v>0</v>
      </c>
    </row>
    <row r="14" spans="1:7">
      <c r="A14" s="68" t="s">
        <v>245</v>
      </c>
      <c r="B14" s="9"/>
      <c r="C14" s="9"/>
      <c r="D14" s="9"/>
      <c r="E14" s="9"/>
      <c r="F14" s="9"/>
      <c r="G14" s="9">
        <f t="shared" si="0"/>
        <v>0</v>
      </c>
    </row>
    <row r="15" spans="1:7">
      <c r="A15" s="68" t="s">
        <v>246</v>
      </c>
      <c r="B15" s="9"/>
      <c r="C15" s="9"/>
      <c r="D15" s="9"/>
      <c r="E15" s="9"/>
      <c r="F15" s="9"/>
      <c r="G15" s="9">
        <f t="shared" si="0"/>
        <v>0</v>
      </c>
    </row>
    <row r="16" spans="1:7">
      <c r="A16" s="68" t="s">
        <v>247</v>
      </c>
      <c r="B16" s="9"/>
      <c r="C16" s="9"/>
      <c r="D16" s="9"/>
      <c r="E16" s="9"/>
      <c r="F16" s="9"/>
      <c r="G16" s="9">
        <f t="shared" si="0"/>
        <v>0</v>
      </c>
    </row>
    <row r="17" spans="1:7">
      <c r="A17" s="68" t="s">
        <v>248</v>
      </c>
      <c r="B17" s="9"/>
      <c r="C17" s="9"/>
      <c r="D17" s="9"/>
      <c r="E17" s="9"/>
      <c r="F17" s="9"/>
      <c r="G17" s="9">
        <f t="shared" si="0"/>
        <v>0</v>
      </c>
    </row>
    <row r="18" spans="1:7">
      <c r="A18" s="68" t="s">
        <v>249</v>
      </c>
      <c r="B18" s="9"/>
      <c r="C18" s="9"/>
      <c r="D18" s="9"/>
      <c r="E18" s="9"/>
      <c r="F18" s="9"/>
      <c r="G18" s="9">
        <f t="shared" si="0"/>
        <v>0</v>
      </c>
    </row>
    <row r="19" spans="1:7">
      <c r="A19" s="68" t="s">
        <v>250</v>
      </c>
      <c r="B19" s="9"/>
      <c r="C19" s="9"/>
      <c r="D19" s="9"/>
      <c r="E19" s="9"/>
      <c r="F19" s="9"/>
      <c r="G19" s="9">
        <f t="shared" si="0"/>
        <v>0</v>
      </c>
    </row>
    <row r="20" spans="1:7">
      <c r="A20" s="68" t="s">
        <v>251</v>
      </c>
      <c r="B20" s="9"/>
      <c r="C20" s="9"/>
      <c r="D20" s="9"/>
      <c r="E20" s="9"/>
      <c r="F20" s="9"/>
      <c r="G20" s="9">
        <f t="shared" si="0"/>
        <v>0</v>
      </c>
    </row>
    <row r="21" spans="1:7">
      <c r="A21" s="68" t="s">
        <v>252</v>
      </c>
      <c r="B21" s="9"/>
      <c r="C21" s="9"/>
      <c r="D21" s="9"/>
      <c r="E21" s="9"/>
      <c r="F21" s="9"/>
      <c r="G21" s="9">
        <f t="shared" si="0"/>
        <v>0</v>
      </c>
    </row>
    <row r="22" spans="1:7">
      <c r="A22" s="68" t="s">
        <v>253</v>
      </c>
      <c r="B22" s="9"/>
      <c r="C22" s="9"/>
      <c r="D22" s="9"/>
      <c r="E22" s="9"/>
      <c r="F22" s="9"/>
      <c r="G22" s="9">
        <f t="shared" si="0"/>
        <v>0</v>
      </c>
    </row>
    <row r="23" spans="1:7">
      <c r="A23" s="68" t="s">
        <v>254</v>
      </c>
      <c r="B23" s="9"/>
      <c r="C23" s="9"/>
      <c r="D23" s="9"/>
      <c r="E23" s="9"/>
      <c r="F23" s="9"/>
      <c r="G23" s="9">
        <f t="shared" si="0"/>
        <v>0</v>
      </c>
    </row>
    <row r="24" spans="1:7">
      <c r="A24" s="68" t="s">
        <v>255</v>
      </c>
      <c r="B24" s="9"/>
      <c r="C24" s="9"/>
      <c r="D24" s="9"/>
      <c r="E24" s="9"/>
      <c r="F24" s="9"/>
      <c r="G24" s="9">
        <f t="shared" si="0"/>
        <v>0</v>
      </c>
    </row>
    <row r="25" spans="1:7">
      <c r="A25" s="67" t="s">
        <v>256</v>
      </c>
      <c r="B25" s="9">
        <f>SUM(B26:B30)</f>
        <v>0</v>
      </c>
      <c r="C25" s="9">
        <f t="shared" ref="C25:F25" si="2">SUM(C26:C30)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0"/>
        <v>0</v>
      </c>
    </row>
    <row r="26" spans="1:7">
      <c r="A26" s="68" t="s">
        <v>257</v>
      </c>
      <c r="B26" s="9"/>
      <c r="C26" s="9"/>
      <c r="D26" s="9"/>
      <c r="E26" s="9"/>
      <c r="F26" s="9"/>
      <c r="G26" s="9">
        <f t="shared" si="0"/>
        <v>0</v>
      </c>
    </row>
    <row r="27" spans="1:7">
      <c r="A27" s="68" t="s">
        <v>258</v>
      </c>
      <c r="B27" s="9"/>
      <c r="C27" s="9"/>
      <c r="D27" s="9"/>
      <c r="E27" s="9"/>
      <c r="F27" s="9"/>
      <c r="G27" s="9">
        <f t="shared" si="0"/>
        <v>0</v>
      </c>
    </row>
    <row r="28" spans="1:7">
      <c r="A28" s="68" t="s">
        <v>259</v>
      </c>
      <c r="B28" s="9"/>
      <c r="C28" s="9"/>
      <c r="D28" s="9"/>
      <c r="E28" s="9"/>
      <c r="F28" s="9"/>
      <c r="G28" s="9">
        <f t="shared" si="0"/>
        <v>0</v>
      </c>
    </row>
    <row r="29" spans="1:7">
      <c r="A29" s="68" t="s">
        <v>260</v>
      </c>
      <c r="B29" s="9"/>
      <c r="C29" s="9"/>
      <c r="D29" s="9"/>
      <c r="E29" s="9"/>
      <c r="F29" s="9"/>
      <c r="G29" s="9">
        <f t="shared" si="0"/>
        <v>0</v>
      </c>
    </row>
    <row r="30" spans="1:7">
      <c r="A30" s="68" t="s">
        <v>261</v>
      </c>
      <c r="B30" s="9"/>
      <c r="C30" s="9"/>
      <c r="D30" s="9"/>
      <c r="E30" s="9"/>
      <c r="F30" s="9"/>
      <c r="G30" s="9">
        <f t="shared" si="0"/>
        <v>0</v>
      </c>
    </row>
    <row r="31" spans="1:7">
      <c r="A31" s="67" t="s">
        <v>262</v>
      </c>
      <c r="B31" s="9">
        <v>46373308.07</v>
      </c>
      <c r="C31" s="9">
        <v>1850000</v>
      </c>
      <c r="D31" s="9">
        <v>48223308.07</v>
      </c>
      <c r="E31" s="9">
        <v>48223307.960000001</v>
      </c>
      <c r="F31" s="9">
        <v>48223307.960000001</v>
      </c>
      <c r="G31" s="9">
        <v>1849999.8900000006</v>
      </c>
    </row>
    <row r="32" spans="1:7">
      <c r="A32" s="67" t="s">
        <v>263</v>
      </c>
      <c r="B32" s="9">
        <f>SUM(B33)</f>
        <v>0</v>
      </c>
      <c r="C32" s="9">
        <f t="shared" ref="C32:F32" si="3">SUM(C33)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0"/>
        <v>0</v>
      </c>
    </row>
    <row r="33" spans="1:7">
      <c r="A33" s="68" t="s">
        <v>264</v>
      </c>
      <c r="B33" s="9"/>
      <c r="C33" s="9"/>
      <c r="D33" s="9"/>
      <c r="E33" s="9"/>
      <c r="F33" s="9"/>
      <c r="G33" s="9">
        <f t="shared" si="0"/>
        <v>0</v>
      </c>
    </row>
    <row r="34" spans="1:7">
      <c r="A34" s="67" t="s">
        <v>265</v>
      </c>
      <c r="B34" s="9">
        <f>SUM(B35:B36)</f>
        <v>0</v>
      </c>
      <c r="C34" s="9">
        <f t="shared" ref="C34:F34" si="4">SUM(C35:C36)</f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0"/>
        <v>0</v>
      </c>
    </row>
    <row r="35" spans="1:7">
      <c r="A35" s="68" t="s">
        <v>266</v>
      </c>
      <c r="B35" s="9"/>
      <c r="C35" s="9"/>
      <c r="D35" s="9"/>
      <c r="E35" s="9"/>
      <c r="F35" s="9"/>
      <c r="G35" s="9">
        <f t="shared" si="0"/>
        <v>0</v>
      </c>
    </row>
    <row r="36" spans="1:7">
      <c r="A36" s="68" t="s">
        <v>267</v>
      </c>
      <c r="B36" s="9"/>
      <c r="C36" s="9"/>
      <c r="D36" s="9"/>
      <c r="E36" s="9"/>
      <c r="F36" s="9"/>
      <c r="G36" s="9">
        <f t="shared" si="0"/>
        <v>0</v>
      </c>
    </row>
    <row r="37" spans="1:7">
      <c r="A37" s="66" t="s">
        <v>268</v>
      </c>
      <c r="B37" s="7">
        <f>SUM(B6:B13)+B25+B31+B32+B34</f>
        <v>53185752.07</v>
      </c>
      <c r="C37" s="7">
        <f t="shared" ref="C37:G37" si="5">SUM(C6:C13)+C25+C31+C32+C34</f>
        <v>5312710.9700000007</v>
      </c>
      <c r="D37" s="7">
        <f t="shared" si="5"/>
        <v>58498463.039999999</v>
      </c>
      <c r="E37" s="7">
        <f t="shared" si="5"/>
        <v>57671021.799999997</v>
      </c>
      <c r="F37" s="7">
        <f t="shared" si="5"/>
        <v>57671021.799999997</v>
      </c>
      <c r="G37" s="7">
        <f t="shared" si="5"/>
        <v>4485269.7300000004</v>
      </c>
    </row>
    <row r="38" spans="1:7">
      <c r="A38" s="66" t="s">
        <v>269</v>
      </c>
      <c r="B38" s="69"/>
      <c r="C38" s="69"/>
      <c r="D38" s="69"/>
      <c r="E38" s="69"/>
      <c r="F38" s="69"/>
      <c r="G38" s="9"/>
    </row>
    <row r="39" spans="1:7" ht="5.0999999999999996" customHeight="1">
      <c r="A39" s="70"/>
      <c r="B39" s="9"/>
      <c r="C39" s="9"/>
      <c r="D39" s="9"/>
      <c r="E39" s="9"/>
      <c r="F39" s="9"/>
      <c r="G39" s="9"/>
    </row>
    <row r="40" spans="1:7">
      <c r="A40" s="66" t="s">
        <v>270</v>
      </c>
      <c r="B40" s="9"/>
      <c r="C40" s="9"/>
      <c r="D40" s="9"/>
      <c r="E40" s="9"/>
      <c r="F40" s="9"/>
      <c r="G40" s="9"/>
    </row>
    <row r="41" spans="1:7">
      <c r="A41" s="67" t="s">
        <v>271</v>
      </c>
      <c r="B41" s="9">
        <f>SUM(B42:B49)</f>
        <v>0</v>
      </c>
      <c r="C41" s="9">
        <f t="shared" ref="C41:F41" si="6">SUM(C42:C49)</f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0"/>
        <v>0</v>
      </c>
    </row>
    <row r="42" spans="1:7">
      <c r="A42" s="68" t="s">
        <v>272</v>
      </c>
      <c r="B42" s="9"/>
      <c r="C42" s="9"/>
      <c r="D42" s="9"/>
      <c r="E42" s="9"/>
      <c r="F42" s="9"/>
      <c r="G42" s="9">
        <f t="shared" si="0"/>
        <v>0</v>
      </c>
    </row>
    <row r="43" spans="1:7">
      <c r="A43" s="68" t="s">
        <v>273</v>
      </c>
      <c r="B43" s="9"/>
      <c r="C43" s="9"/>
      <c r="D43" s="9"/>
      <c r="E43" s="9"/>
      <c r="F43" s="9"/>
      <c r="G43" s="9">
        <f t="shared" si="0"/>
        <v>0</v>
      </c>
    </row>
    <row r="44" spans="1:7">
      <c r="A44" s="68" t="s">
        <v>274</v>
      </c>
      <c r="B44" s="9"/>
      <c r="C44" s="9"/>
      <c r="D44" s="9"/>
      <c r="E44" s="9"/>
      <c r="F44" s="9"/>
      <c r="G44" s="9">
        <f t="shared" si="0"/>
        <v>0</v>
      </c>
    </row>
    <row r="45" spans="1:7" ht="22.5">
      <c r="A45" s="71" t="s">
        <v>275</v>
      </c>
      <c r="B45" s="9"/>
      <c r="C45" s="9"/>
      <c r="D45" s="9"/>
      <c r="E45" s="9"/>
      <c r="F45" s="9"/>
      <c r="G45" s="9">
        <f t="shared" si="0"/>
        <v>0</v>
      </c>
    </row>
    <row r="46" spans="1:7">
      <c r="A46" s="68" t="s">
        <v>276</v>
      </c>
      <c r="B46" s="9"/>
      <c r="C46" s="9"/>
      <c r="D46" s="9"/>
      <c r="E46" s="9"/>
      <c r="F46" s="9"/>
      <c r="G46" s="9">
        <f t="shared" si="0"/>
        <v>0</v>
      </c>
    </row>
    <row r="47" spans="1:7">
      <c r="A47" s="68" t="s">
        <v>277</v>
      </c>
      <c r="B47" s="9"/>
      <c r="C47" s="9"/>
      <c r="D47" s="9"/>
      <c r="E47" s="9"/>
      <c r="F47" s="9"/>
      <c r="G47" s="9">
        <f t="shared" si="0"/>
        <v>0</v>
      </c>
    </row>
    <row r="48" spans="1:7">
      <c r="A48" s="68" t="s">
        <v>278</v>
      </c>
      <c r="B48" s="9"/>
      <c r="C48" s="9"/>
      <c r="D48" s="9"/>
      <c r="E48" s="9"/>
      <c r="F48" s="9"/>
      <c r="G48" s="9">
        <f t="shared" si="0"/>
        <v>0</v>
      </c>
    </row>
    <row r="49" spans="1:7">
      <c r="A49" s="68" t="s">
        <v>279</v>
      </c>
      <c r="B49" s="9"/>
      <c r="C49" s="9"/>
      <c r="D49" s="9"/>
      <c r="E49" s="9"/>
      <c r="F49" s="9"/>
      <c r="G49" s="9">
        <f t="shared" si="0"/>
        <v>0</v>
      </c>
    </row>
    <row r="50" spans="1:7">
      <c r="A50" s="67" t="s">
        <v>280</v>
      </c>
      <c r="B50" s="9">
        <f>SUM(B51:B54)</f>
        <v>0</v>
      </c>
      <c r="C50" s="9">
        <f t="shared" ref="C50:F50" si="7">SUM(C51:C54)</f>
        <v>0</v>
      </c>
      <c r="D50" s="9">
        <f t="shared" si="7"/>
        <v>0</v>
      </c>
      <c r="E50" s="9">
        <f t="shared" si="7"/>
        <v>0</v>
      </c>
      <c r="F50" s="9">
        <f t="shared" si="7"/>
        <v>0</v>
      </c>
      <c r="G50" s="9">
        <f t="shared" si="0"/>
        <v>0</v>
      </c>
    </row>
    <row r="51" spans="1:7">
      <c r="A51" s="68" t="s">
        <v>281</v>
      </c>
      <c r="B51" s="9"/>
      <c r="C51" s="9"/>
      <c r="D51" s="9"/>
      <c r="E51" s="9"/>
      <c r="F51" s="9"/>
      <c r="G51" s="9">
        <f t="shared" si="0"/>
        <v>0</v>
      </c>
    </row>
    <row r="52" spans="1:7">
      <c r="A52" s="68" t="s">
        <v>282</v>
      </c>
      <c r="B52" s="9"/>
      <c r="C52" s="9"/>
      <c r="D52" s="9"/>
      <c r="E52" s="9"/>
      <c r="F52" s="9"/>
      <c r="G52" s="9">
        <f t="shared" si="0"/>
        <v>0</v>
      </c>
    </row>
    <row r="53" spans="1:7">
      <c r="A53" s="68" t="s">
        <v>283</v>
      </c>
      <c r="B53" s="9"/>
      <c r="C53" s="9"/>
      <c r="D53" s="9"/>
      <c r="E53" s="9"/>
      <c r="F53" s="9"/>
      <c r="G53" s="9">
        <f t="shared" si="0"/>
        <v>0</v>
      </c>
    </row>
    <row r="54" spans="1:7">
      <c r="A54" s="68" t="s">
        <v>284</v>
      </c>
      <c r="B54" s="9"/>
      <c r="C54" s="9"/>
      <c r="D54" s="9"/>
      <c r="E54" s="9"/>
      <c r="F54" s="9"/>
      <c r="G54" s="9">
        <f t="shared" si="0"/>
        <v>0</v>
      </c>
    </row>
    <row r="55" spans="1:7">
      <c r="A55" s="67" t="s">
        <v>285</v>
      </c>
      <c r="B55" s="9">
        <f>SUM(B56:B57)</f>
        <v>0</v>
      </c>
      <c r="C55" s="9">
        <f t="shared" ref="C55:F55" si="8">SUM(C56:C57)</f>
        <v>0</v>
      </c>
      <c r="D55" s="9">
        <f t="shared" si="8"/>
        <v>0</v>
      </c>
      <c r="E55" s="9">
        <f t="shared" si="8"/>
        <v>0</v>
      </c>
      <c r="F55" s="9">
        <f t="shared" si="8"/>
        <v>0</v>
      </c>
      <c r="G55" s="9">
        <f t="shared" si="0"/>
        <v>0</v>
      </c>
    </row>
    <row r="56" spans="1:7">
      <c r="A56" s="68" t="s">
        <v>286</v>
      </c>
      <c r="B56" s="9"/>
      <c r="C56" s="9"/>
      <c r="D56" s="9"/>
      <c r="E56" s="9"/>
      <c r="F56" s="9"/>
      <c r="G56" s="9">
        <f t="shared" si="0"/>
        <v>0</v>
      </c>
    </row>
    <row r="57" spans="1:7">
      <c r="A57" s="68" t="s">
        <v>287</v>
      </c>
      <c r="B57" s="9"/>
      <c r="C57" s="9"/>
      <c r="D57" s="9"/>
      <c r="E57" s="9"/>
      <c r="F57" s="9"/>
      <c r="G57" s="9">
        <f t="shared" si="0"/>
        <v>0</v>
      </c>
    </row>
    <row r="58" spans="1:7">
      <c r="A58" s="67" t="s">
        <v>288</v>
      </c>
      <c r="B58" s="9"/>
      <c r="C58" s="9"/>
      <c r="D58" s="9"/>
      <c r="E58" s="9"/>
      <c r="F58" s="9"/>
      <c r="G58" s="9">
        <f t="shared" si="0"/>
        <v>0</v>
      </c>
    </row>
    <row r="59" spans="1:7">
      <c r="A59" s="67" t="s">
        <v>289</v>
      </c>
      <c r="B59" s="9"/>
      <c r="C59" s="9"/>
      <c r="D59" s="9"/>
      <c r="E59" s="9"/>
      <c r="F59" s="9"/>
      <c r="G59" s="9">
        <f t="shared" si="0"/>
        <v>0</v>
      </c>
    </row>
    <row r="60" spans="1:7">
      <c r="A60" s="66" t="s">
        <v>290</v>
      </c>
      <c r="B60" s="7">
        <f>B41+B50+B55+B58+B59</f>
        <v>0</v>
      </c>
      <c r="C60" s="7">
        <f>C41+C50+C55+C58+C59</f>
        <v>0</v>
      </c>
      <c r="D60" s="7">
        <f>D41+D50+D55+D58+D59</f>
        <v>0</v>
      </c>
      <c r="E60" s="7">
        <f>E41+E50+E55+E58+E59</f>
        <v>0</v>
      </c>
      <c r="F60" s="7">
        <f>F41+F50+F55+F58+F59</f>
        <v>0</v>
      </c>
      <c r="G60" s="7">
        <f t="shared" si="0"/>
        <v>0</v>
      </c>
    </row>
    <row r="61" spans="1:7" ht="5.0999999999999996" customHeight="1">
      <c r="A61" s="70"/>
      <c r="B61" s="9"/>
      <c r="C61" s="9"/>
      <c r="D61" s="9"/>
      <c r="E61" s="9"/>
      <c r="F61" s="9"/>
      <c r="G61" s="9"/>
    </row>
    <row r="62" spans="1:7">
      <c r="A62" s="66" t="s">
        <v>291</v>
      </c>
      <c r="B62" s="7">
        <f>SUM(B63)</f>
        <v>0</v>
      </c>
      <c r="C62" s="7">
        <f t="shared" ref="C62:F62" si="9">SUM(C63)</f>
        <v>0</v>
      </c>
      <c r="D62" s="7">
        <f t="shared" si="9"/>
        <v>0</v>
      </c>
      <c r="E62" s="7">
        <f t="shared" si="9"/>
        <v>0</v>
      </c>
      <c r="F62" s="7">
        <f t="shared" si="9"/>
        <v>0</v>
      </c>
      <c r="G62" s="7">
        <f t="shared" si="0"/>
        <v>0</v>
      </c>
    </row>
    <row r="63" spans="1:7">
      <c r="A63" s="67" t="s">
        <v>292</v>
      </c>
      <c r="B63" s="9"/>
      <c r="C63" s="9"/>
      <c r="D63" s="9"/>
      <c r="E63" s="9"/>
      <c r="F63" s="9"/>
      <c r="G63" s="9">
        <f t="shared" si="0"/>
        <v>0</v>
      </c>
    </row>
    <row r="64" spans="1:7" ht="5.0999999999999996" customHeight="1">
      <c r="A64" s="70"/>
      <c r="B64" s="9"/>
      <c r="C64" s="9"/>
      <c r="D64" s="9"/>
      <c r="E64" s="9"/>
      <c r="F64" s="9"/>
      <c r="G64" s="9"/>
    </row>
    <row r="65" spans="1:7">
      <c r="A65" s="66" t="s">
        <v>293</v>
      </c>
      <c r="B65" s="7">
        <f>B37+B60+B62</f>
        <v>53185752.07</v>
      </c>
      <c r="C65" s="7">
        <f t="shared" ref="C65:G65" si="10">C37+C60+C62</f>
        <v>5312710.9700000007</v>
      </c>
      <c r="D65" s="7">
        <f t="shared" si="10"/>
        <v>58498463.039999999</v>
      </c>
      <c r="E65" s="7">
        <f t="shared" si="10"/>
        <v>57671021.799999997</v>
      </c>
      <c r="F65" s="7">
        <f t="shared" si="10"/>
        <v>57671021.799999997</v>
      </c>
      <c r="G65" s="7">
        <f t="shared" si="10"/>
        <v>4485269.7300000004</v>
      </c>
    </row>
    <row r="66" spans="1:7" ht="5.0999999999999996" customHeight="1">
      <c r="A66" s="70"/>
      <c r="B66" s="9"/>
      <c r="C66" s="9"/>
      <c r="D66" s="9"/>
      <c r="E66" s="9"/>
      <c r="F66" s="9"/>
      <c r="G66" s="9"/>
    </row>
    <row r="67" spans="1:7">
      <c r="A67" s="66" t="s">
        <v>294</v>
      </c>
      <c r="B67" s="9"/>
      <c r="C67" s="9"/>
      <c r="D67" s="9"/>
      <c r="E67" s="9"/>
      <c r="F67" s="9"/>
      <c r="G67" s="9">
        <f t="shared" si="0"/>
        <v>0</v>
      </c>
    </row>
    <row r="68" spans="1:7">
      <c r="A68" s="67" t="s">
        <v>295</v>
      </c>
      <c r="B68" s="7">
        <f>+B37</f>
        <v>53185752.07</v>
      </c>
      <c r="C68" s="7">
        <f t="shared" ref="C68:G68" si="11">+C37</f>
        <v>5312710.9700000007</v>
      </c>
      <c r="D68" s="7">
        <f t="shared" si="11"/>
        <v>58498463.039999999</v>
      </c>
      <c r="E68" s="7">
        <f t="shared" si="11"/>
        <v>57671021.799999997</v>
      </c>
      <c r="F68" s="7">
        <f t="shared" si="11"/>
        <v>57671021.799999997</v>
      </c>
      <c r="G68" s="7">
        <f t="shared" si="11"/>
        <v>4485269.7300000004</v>
      </c>
    </row>
    <row r="69" spans="1:7">
      <c r="A69" s="67" t="s">
        <v>296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 t="shared" si="0"/>
        <v>0</v>
      </c>
    </row>
    <row r="70" spans="1:7">
      <c r="A70" s="72" t="s">
        <v>297</v>
      </c>
      <c r="B70" s="7">
        <f>B68+B69</f>
        <v>53185752.07</v>
      </c>
      <c r="C70" s="7">
        <f t="shared" ref="C70:G70" si="12">C68+C69</f>
        <v>5312710.9700000007</v>
      </c>
      <c r="D70" s="7">
        <f t="shared" si="12"/>
        <v>58498463.039999999</v>
      </c>
      <c r="E70" s="7">
        <f t="shared" si="12"/>
        <v>57671021.799999997</v>
      </c>
      <c r="F70" s="7">
        <f t="shared" si="12"/>
        <v>57671021.799999997</v>
      </c>
      <c r="G70" s="7">
        <f t="shared" si="12"/>
        <v>4485269.7300000004</v>
      </c>
    </row>
    <row r="71" spans="1:7" ht="5.0999999999999996" customHeight="1">
      <c r="A71" s="73"/>
      <c r="B71" s="16"/>
      <c r="C71" s="16"/>
      <c r="D71" s="16"/>
      <c r="E71" s="16"/>
      <c r="F71" s="16"/>
      <c r="G71" s="16"/>
    </row>
  </sheetData>
  <mergeCells count="2">
    <mergeCell ref="A1:G1"/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A11" sqref="A11"/>
    </sheetView>
  </sheetViews>
  <sheetFormatPr baseColWidth="10" defaultRowHeight="12.75"/>
  <cols>
    <col min="1" max="1" width="90.83203125" style="74" customWidth="1"/>
    <col min="2" max="7" width="16.83203125" style="74" customWidth="1"/>
    <col min="8" max="16384" width="12" style="74"/>
  </cols>
  <sheetData>
    <row r="1" spans="1:7" ht="68.25" customHeight="1">
      <c r="A1" s="167" t="s">
        <v>298</v>
      </c>
      <c r="B1" s="168"/>
      <c r="C1" s="168"/>
      <c r="D1" s="168"/>
      <c r="E1" s="168"/>
      <c r="F1" s="168"/>
      <c r="G1" s="169"/>
    </row>
    <row r="2" spans="1:7">
      <c r="A2" s="75"/>
      <c r="B2" s="170" t="s">
        <v>299</v>
      </c>
      <c r="C2" s="170"/>
      <c r="D2" s="170"/>
      <c r="E2" s="170"/>
      <c r="F2" s="170"/>
      <c r="G2" s="75"/>
    </row>
    <row r="3" spans="1:7" ht="22.5">
      <c r="A3" s="76" t="s">
        <v>0</v>
      </c>
      <c r="B3" s="77" t="s">
        <v>300</v>
      </c>
      <c r="C3" s="78" t="s">
        <v>301</v>
      </c>
      <c r="D3" s="77" t="s">
        <v>302</v>
      </c>
      <c r="E3" s="77" t="s">
        <v>190</v>
      </c>
      <c r="F3" s="77" t="s">
        <v>303</v>
      </c>
      <c r="G3" s="76" t="s">
        <v>304</v>
      </c>
    </row>
    <row r="4" spans="1:7">
      <c r="A4" s="79" t="s">
        <v>305</v>
      </c>
      <c r="B4" s="80">
        <f>B5+B13+B23+B33+B43+B53+B57+B66+B70</f>
        <v>0</v>
      </c>
      <c r="C4" s="80">
        <f t="shared" ref="C4:G4" si="0">C5+C13+C23+C33+C43+C53+C57+C66+C70</f>
        <v>0</v>
      </c>
      <c r="D4" s="80">
        <f t="shared" si="0"/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</row>
    <row r="5" spans="1:7">
      <c r="A5" s="81" t="s">
        <v>306</v>
      </c>
      <c r="B5" s="82">
        <f>SUM(B6:B12)</f>
        <v>0</v>
      </c>
      <c r="C5" s="82">
        <f t="shared" ref="C5:G5" si="1">SUM(C6:C12)</f>
        <v>0</v>
      </c>
      <c r="D5" s="82">
        <f t="shared" si="1"/>
        <v>0</v>
      </c>
      <c r="E5" s="82">
        <f t="shared" si="1"/>
        <v>0</v>
      </c>
      <c r="F5" s="82">
        <f t="shared" si="1"/>
        <v>0</v>
      </c>
      <c r="G5" s="82">
        <f t="shared" si="1"/>
        <v>0</v>
      </c>
    </row>
    <row r="6" spans="1:7">
      <c r="A6" s="83" t="s">
        <v>307</v>
      </c>
      <c r="B6" s="84"/>
      <c r="C6" s="84"/>
      <c r="D6" s="84"/>
      <c r="E6" s="84"/>
      <c r="F6" s="84"/>
      <c r="G6" s="84">
        <f>D6-E6</f>
        <v>0</v>
      </c>
    </row>
    <row r="7" spans="1:7">
      <c r="A7" s="83" t="s">
        <v>308</v>
      </c>
      <c r="B7" s="84"/>
      <c r="C7" s="84"/>
      <c r="D7" s="84"/>
      <c r="E7" s="84"/>
      <c r="F7" s="84"/>
      <c r="G7" s="84">
        <f t="shared" ref="G7:G70" si="2">D7-E7</f>
        <v>0</v>
      </c>
    </row>
    <row r="8" spans="1:7">
      <c r="A8" s="83" t="s">
        <v>309</v>
      </c>
      <c r="B8" s="84"/>
      <c r="C8" s="84"/>
      <c r="D8" s="84"/>
      <c r="E8" s="84"/>
      <c r="F8" s="84"/>
      <c r="G8" s="84">
        <f t="shared" si="2"/>
        <v>0</v>
      </c>
    </row>
    <row r="9" spans="1:7">
      <c r="A9" s="83" t="s">
        <v>310</v>
      </c>
      <c r="B9" s="84"/>
      <c r="C9" s="84"/>
      <c r="D9" s="84"/>
      <c r="E9" s="84"/>
      <c r="F9" s="84"/>
      <c r="G9" s="84">
        <f t="shared" si="2"/>
        <v>0</v>
      </c>
    </row>
    <row r="10" spans="1:7">
      <c r="A10" s="83" t="s">
        <v>311</v>
      </c>
      <c r="B10" s="84"/>
      <c r="C10" s="84"/>
      <c r="D10" s="84"/>
      <c r="E10" s="84"/>
      <c r="F10" s="84"/>
      <c r="G10" s="84">
        <f t="shared" si="2"/>
        <v>0</v>
      </c>
    </row>
    <row r="11" spans="1:7">
      <c r="A11" s="83" t="s">
        <v>312</v>
      </c>
      <c r="B11" s="84"/>
      <c r="C11" s="84"/>
      <c r="D11" s="84"/>
      <c r="E11" s="84"/>
      <c r="F11" s="84"/>
      <c r="G11" s="84">
        <f t="shared" si="2"/>
        <v>0</v>
      </c>
    </row>
    <row r="12" spans="1:7">
      <c r="A12" s="83" t="s">
        <v>313</v>
      </c>
      <c r="B12" s="84"/>
      <c r="C12" s="84"/>
      <c r="D12" s="84"/>
      <c r="E12" s="84"/>
      <c r="F12" s="84"/>
      <c r="G12" s="84">
        <f t="shared" si="2"/>
        <v>0</v>
      </c>
    </row>
    <row r="13" spans="1:7">
      <c r="A13" s="81" t="s">
        <v>314</v>
      </c>
      <c r="B13" s="82">
        <f>SUM(B14:B22)</f>
        <v>0</v>
      </c>
      <c r="C13" s="82">
        <f t="shared" ref="C13:F13" si="3">SUM(C14:C22)</f>
        <v>0</v>
      </c>
      <c r="D13" s="82">
        <f t="shared" si="3"/>
        <v>0</v>
      </c>
      <c r="E13" s="82">
        <f t="shared" si="3"/>
        <v>0</v>
      </c>
      <c r="F13" s="82">
        <f t="shared" si="3"/>
        <v>0</v>
      </c>
      <c r="G13" s="82">
        <f t="shared" si="2"/>
        <v>0</v>
      </c>
    </row>
    <row r="14" spans="1:7">
      <c r="A14" s="83" t="s">
        <v>315</v>
      </c>
      <c r="B14" s="84"/>
      <c r="C14" s="84"/>
      <c r="D14" s="84"/>
      <c r="E14" s="84"/>
      <c r="F14" s="84"/>
      <c r="G14" s="84">
        <f t="shared" si="2"/>
        <v>0</v>
      </c>
    </row>
    <row r="15" spans="1:7">
      <c r="A15" s="83" t="s">
        <v>316</v>
      </c>
      <c r="B15" s="84"/>
      <c r="C15" s="84"/>
      <c r="D15" s="84"/>
      <c r="E15" s="84"/>
      <c r="F15" s="84"/>
      <c r="G15" s="84">
        <f t="shared" si="2"/>
        <v>0</v>
      </c>
    </row>
    <row r="16" spans="1:7">
      <c r="A16" s="83" t="s">
        <v>317</v>
      </c>
      <c r="B16" s="84"/>
      <c r="C16" s="84"/>
      <c r="D16" s="84"/>
      <c r="E16" s="84"/>
      <c r="F16" s="84"/>
      <c r="G16" s="84">
        <f t="shared" si="2"/>
        <v>0</v>
      </c>
    </row>
    <row r="17" spans="1:7">
      <c r="A17" s="83" t="s">
        <v>318</v>
      </c>
      <c r="B17" s="84"/>
      <c r="C17" s="84"/>
      <c r="D17" s="84"/>
      <c r="E17" s="84"/>
      <c r="F17" s="84"/>
      <c r="G17" s="84">
        <f t="shared" si="2"/>
        <v>0</v>
      </c>
    </row>
    <row r="18" spans="1:7">
      <c r="A18" s="83" t="s">
        <v>319</v>
      </c>
      <c r="B18" s="84"/>
      <c r="C18" s="84"/>
      <c r="D18" s="84"/>
      <c r="E18" s="84"/>
      <c r="F18" s="84"/>
      <c r="G18" s="84">
        <f t="shared" si="2"/>
        <v>0</v>
      </c>
    </row>
    <row r="19" spans="1:7">
      <c r="A19" s="83" t="s">
        <v>320</v>
      </c>
      <c r="B19" s="84"/>
      <c r="C19" s="84"/>
      <c r="D19" s="84"/>
      <c r="E19" s="84"/>
      <c r="F19" s="84"/>
      <c r="G19" s="84">
        <f t="shared" si="2"/>
        <v>0</v>
      </c>
    </row>
    <row r="20" spans="1:7">
      <c r="A20" s="83" t="s">
        <v>321</v>
      </c>
      <c r="B20" s="84"/>
      <c r="C20" s="84"/>
      <c r="D20" s="84"/>
      <c r="E20" s="84"/>
      <c r="F20" s="84"/>
      <c r="G20" s="84">
        <f t="shared" si="2"/>
        <v>0</v>
      </c>
    </row>
    <row r="21" spans="1:7">
      <c r="A21" s="83" t="s">
        <v>322</v>
      </c>
      <c r="B21" s="84"/>
      <c r="C21" s="84"/>
      <c r="D21" s="84"/>
      <c r="E21" s="84"/>
      <c r="F21" s="84"/>
      <c r="G21" s="84">
        <f t="shared" si="2"/>
        <v>0</v>
      </c>
    </row>
    <row r="22" spans="1:7">
      <c r="A22" s="83" t="s">
        <v>323</v>
      </c>
      <c r="B22" s="84"/>
      <c r="C22" s="84"/>
      <c r="D22" s="84"/>
      <c r="E22" s="84"/>
      <c r="F22" s="84"/>
      <c r="G22" s="84">
        <f t="shared" si="2"/>
        <v>0</v>
      </c>
    </row>
    <row r="23" spans="1:7">
      <c r="A23" s="81" t="s">
        <v>324</v>
      </c>
      <c r="B23" s="82">
        <f>SUM(B24:B32)</f>
        <v>0</v>
      </c>
      <c r="C23" s="82">
        <f t="shared" ref="C23:F23" si="4">SUM(C24:C32)</f>
        <v>0</v>
      </c>
      <c r="D23" s="82">
        <f t="shared" si="4"/>
        <v>0</v>
      </c>
      <c r="E23" s="82">
        <f t="shared" si="4"/>
        <v>0</v>
      </c>
      <c r="F23" s="82">
        <f t="shared" si="4"/>
        <v>0</v>
      </c>
      <c r="G23" s="82">
        <f t="shared" si="2"/>
        <v>0</v>
      </c>
    </row>
    <row r="24" spans="1:7">
      <c r="A24" s="83" t="s">
        <v>325</v>
      </c>
      <c r="B24" s="84"/>
      <c r="C24" s="84"/>
      <c r="D24" s="84"/>
      <c r="E24" s="84"/>
      <c r="F24" s="84"/>
      <c r="G24" s="84">
        <f t="shared" si="2"/>
        <v>0</v>
      </c>
    </row>
    <row r="25" spans="1:7">
      <c r="A25" s="83" t="s">
        <v>326</v>
      </c>
      <c r="B25" s="84"/>
      <c r="C25" s="84"/>
      <c r="D25" s="84"/>
      <c r="E25" s="84"/>
      <c r="F25" s="84"/>
      <c r="G25" s="84">
        <f t="shared" si="2"/>
        <v>0</v>
      </c>
    </row>
    <row r="26" spans="1:7">
      <c r="A26" s="83" t="s">
        <v>327</v>
      </c>
      <c r="B26" s="84"/>
      <c r="C26" s="84"/>
      <c r="D26" s="84"/>
      <c r="E26" s="84"/>
      <c r="F26" s="84"/>
      <c r="G26" s="84">
        <f t="shared" si="2"/>
        <v>0</v>
      </c>
    </row>
    <row r="27" spans="1:7">
      <c r="A27" s="83" t="s">
        <v>328</v>
      </c>
      <c r="B27" s="84"/>
      <c r="C27" s="84"/>
      <c r="D27" s="84"/>
      <c r="E27" s="84"/>
      <c r="F27" s="84"/>
      <c r="G27" s="84">
        <f t="shared" si="2"/>
        <v>0</v>
      </c>
    </row>
    <row r="28" spans="1:7">
      <c r="A28" s="83" t="s">
        <v>329</v>
      </c>
      <c r="B28" s="84"/>
      <c r="C28" s="84"/>
      <c r="D28" s="84"/>
      <c r="E28" s="84"/>
      <c r="F28" s="84"/>
      <c r="G28" s="84">
        <f t="shared" si="2"/>
        <v>0</v>
      </c>
    </row>
    <row r="29" spans="1:7">
      <c r="A29" s="83" t="s">
        <v>330</v>
      </c>
      <c r="B29" s="84"/>
      <c r="C29" s="84"/>
      <c r="D29" s="84"/>
      <c r="E29" s="84"/>
      <c r="F29" s="84"/>
      <c r="G29" s="84">
        <f t="shared" si="2"/>
        <v>0</v>
      </c>
    </row>
    <row r="30" spans="1:7">
      <c r="A30" s="83" t="s">
        <v>331</v>
      </c>
      <c r="B30" s="84"/>
      <c r="C30" s="84"/>
      <c r="D30" s="84"/>
      <c r="E30" s="84"/>
      <c r="F30" s="84"/>
      <c r="G30" s="84">
        <f t="shared" si="2"/>
        <v>0</v>
      </c>
    </row>
    <row r="31" spans="1:7">
      <c r="A31" s="83" t="s">
        <v>332</v>
      </c>
      <c r="B31" s="84"/>
      <c r="C31" s="84"/>
      <c r="D31" s="84"/>
      <c r="E31" s="84"/>
      <c r="F31" s="84"/>
      <c r="G31" s="84">
        <f t="shared" si="2"/>
        <v>0</v>
      </c>
    </row>
    <row r="32" spans="1:7">
      <c r="A32" s="83" t="s">
        <v>333</v>
      </c>
      <c r="B32" s="84"/>
      <c r="C32" s="84"/>
      <c r="D32" s="84"/>
      <c r="E32" s="84"/>
      <c r="F32" s="84"/>
      <c r="G32" s="84">
        <f t="shared" si="2"/>
        <v>0</v>
      </c>
    </row>
    <row r="33" spans="1:7">
      <c r="A33" s="81" t="s">
        <v>334</v>
      </c>
      <c r="B33" s="82">
        <f>SUM(B34:B42)</f>
        <v>0</v>
      </c>
      <c r="C33" s="82">
        <f t="shared" ref="C33:F33" si="5">SUM(C34:C42)</f>
        <v>0</v>
      </c>
      <c r="D33" s="82">
        <f t="shared" si="5"/>
        <v>0</v>
      </c>
      <c r="E33" s="82">
        <f t="shared" si="5"/>
        <v>0</v>
      </c>
      <c r="F33" s="82">
        <f t="shared" si="5"/>
        <v>0</v>
      </c>
      <c r="G33" s="82">
        <f t="shared" si="2"/>
        <v>0</v>
      </c>
    </row>
    <row r="34" spans="1:7">
      <c r="A34" s="83" t="s">
        <v>335</v>
      </c>
      <c r="B34" s="84"/>
      <c r="C34" s="84"/>
      <c r="D34" s="84"/>
      <c r="E34" s="84"/>
      <c r="F34" s="84"/>
      <c r="G34" s="84">
        <f t="shared" si="2"/>
        <v>0</v>
      </c>
    </row>
    <row r="35" spans="1:7">
      <c r="A35" s="83" t="s">
        <v>336</v>
      </c>
      <c r="B35" s="84"/>
      <c r="C35" s="84"/>
      <c r="D35" s="84"/>
      <c r="E35" s="84"/>
      <c r="F35" s="84"/>
      <c r="G35" s="84">
        <f t="shared" si="2"/>
        <v>0</v>
      </c>
    </row>
    <row r="36" spans="1:7">
      <c r="A36" s="83" t="s">
        <v>337</v>
      </c>
      <c r="B36" s="84"/>
      <c r="C36" s="84"/>
      <c r="D36" s="84"/>
      <c r="E36" s="84"/>
      <c r="F36" s="84"/>
      <c r="G36" s="84">
        <f t="shared" si="2"/>
        <v>0</v>
      </c>
    </row>
    <row r="37" spans="1:7">
      <c r="A37" s="83" t="s">
        <v>338</v>
      </c>
      <c r="B37" s="84"/>
      <c r="C37" s="84"/>
      <c r="D37" s="84"/>
      <c r="E37" s="84"/>
      <c r="F37" s="84"/>
      <c r="G37" s="84">
        <f t="shared" si="2"/>
        <v>0</v>
      </c>
    </row>
    <row r="38" spans="1:7">
      <c r="A38" s="83" t="s">
        <v>339</v>
      </c>
      <c r="B38" s="84"/>
      <c r="C38" s="84"/>
      <c r="D38" s="84"/>
      <c r="E38" s="84"/>
      <c r="F38" s="84"/>
      <c r="G38" s="84">
        <f t="shared" si="2"/>
        <v>0</v>
      </c>
    </row>
    <row r="39" spans="1:7">
      <c r="A39" s="83" t="s">
        <v>340</v>
      </c>
      <c r="B39" s="84"/>
      <c r="C39" s="84"/>
      <c r="D39" s="84"/>
      <c r="E39" s="84"/>
      <c r="F39" s="84"/>
      <c r="G39" s="84">
        <f t="shared" si="2"/>
        <v>0</v>
      </c>
    </row>
    <row r="40" spans="1:7">
      <c r="A40" s="83" t="s">
        <v>341</v>
      </c>
      <c r="B40" s="84"/>
      <c r="C40" s="84"/>
      <c r="D40" s="84"/>
      <c r="E40" s="84"/>
      <c r="F40" s="84"/>
      <c r="G40" s="84">
        <f t="shared" si="2"/>
        <v>0</v>
      </c>
    </row>
    <row r="41" spans="1:7">
      <c r="A41" s="83" t="s">
        <v>342</v>
      </c>
      <c r="B41" s="84"/>
      <c r="C41" s="84"/>
      <c r="D41" s="84"/>
      <c r="E41" s="84"/>
      <c r="F41" s="84"/>
      <c r="G41" s="84">
        <f t="shared" si="2"/>
        <v>0</v>
      </c>
    </row>
    <row r="42" spans="1:7">
      <c r="A42" s="83" t="s">
        <v>343</v>
      </c>
      <c r="B42" s="84"/>
      <c r="C42" s="84"/>
      <c r="D42" s="84"/>
      <c r="E42" s="84"/>
      <c r="F42" s="84"/>
      <c r="G42" s="84">
        <f t="shared" si="2"/>
        <v>0</v>
      </c>
    </row>
    <row r="43" spans="1:7">
      <c r="A43" s="81" t="s">
        <v>344</v>
      </c>
      <c r="B43" s="82">
        <f>SUM(B44:B52)</f>
        <v>0</v>
      </c>
      <c r="C43" s="82">
        <f t="shared" ref="C43:F43" si="6">SUM(C44:C52)</f>
        <v>0</v>
      </c>
      <c r="D43" s="82">
        <f t="shared" si="6"/>
        <v>0</v>
      </c>
      <c r="E43" s="82">
        <f t="shared" si="6"/>
        <v>0</v>
      </c>
      <c r="F43" s="82">
        <f t="shared" si="6"/>
        <v>0</v>
      </c>
      <c r="G43" s="82">
        <f t="shared" si="2"/>
        <v>0</v>
      </c>
    </row>
    <row r="44" spans="1:7">
      <c r="A44" s="83" t="s">
        <v>345</v>
      </c>
      <c r="B44" s="84"/>
      <c r="C44" s="84"/>
      <c r="D44" s="84"/>
      <c r="E44" s="84"/>
      <c r="F44" s="84"/>
      <c r="G44" s="84">
        <f t="shared" si="2"/>
        <v>0</v>
      </c>
    </row>
    <row r="45" spans="1:7">
      <c r="A45" s="83" t="s">
        <v>346</v>
      </c>
      <c r="B45" s="84"/>
      <c r="C45" s="84"/>
      <c r="D45" s="84"/>
      <c r="E45" s="84"/>
      <c r="F45" s="84"/>
      <c r="G45" s="84">
        <f t="shared" si="2"/>
        <v>0</v>
      </c>
    </row>
    <row r="46" spans="1:7">
      <c r="A46" s="83" t="s">
        <v>347</v>
      </c>
      <c r="B46" s="84"/>
      <c r="C46" s="84"/>
      <c r="D46" s="84"/>
      <c r="E46" s="84"/>
      <c r="F46" s="84"/>
      <c r="G46" s="84">
        <f t="shared" si="2"/>
        <v>0</v>
      </c>
    </row>
    <row r="47" spans="1:7">
      <c r="A47" s="83" t="s">
        <v>348</v>
      </c>
      <c r="B47" s="84"/>
      <c r="C47" s="84"/>
      <c r="D47" s="84"/>
      <c r="E47" s="84"/>
      <c r="F47" s="84"/>
      <c r="G47" s="84">
        <f t="shared" si="2"/>
        <v>0</v>
      </c>
    </row>
    <row r="48" spans="1:7">
      <c r="A48" s="83" t="s">
        <v>349</v>
      </c>
      <c r="B48" s="84"/>
      <c r="C48" s="84"/>
      <c r="D48" s="84"/>
      <c r="E48" s="84"/>
      <c r="F48" s="84"/>
      <c r="G48" s="84">
        <f t="shared" si="2"/>
        <v>0</v>
      </c>
    </row>
    <row r="49" spans="1:7">
      <c r="A49" s="83" t="s">
        <v>350</v>
      </c>
      <c r="B49" s="84"/>
      <c r="C49" s="84"/>
      <c r="D49" s="84"/>
      <c r="E49" s="84"/>
      <c r="F49" s="84"/>
      <c r="G49" s="84">
        <f t="shared" si="2"/>
        <v>0</v>
      </c>
    </row>
    <row r="50" spans="1:7">
      <c r="A50" s="83" t="s">
        <v>351</v>
      </c>
      <c r="B50" s="84"/>
      <c r="C50" s="84"/>
      <c r="D50" s="84"/>
      <c r="E50" s="84"/>
      <c r="F50" s="84"/>
      <c r="G50" s="84">
        <f t="shared" si="2"/>
        <v>0</v>
      </c>
    </row>
    <row r="51" spans="1:7">
      <c r="A51" s="83" t="s">
        <v>352</v>
      </c>
      <c r="B51" s="84"/>
      <c r="C51" s="84"/>
      <c r="D51" s="84"/>
      <c r="E51" s="84"/>
      <c r="F51" s="84"/>
      <c r="G51" s="84">
        <f t="shared" si="2"/>
        <v>0</v>
      </c>
    </row>
    <row r="52" spans="1:7">
      <c r="A52" s="83" t="s">
        <v>353</v>
      </c>
      <c r="B52" s="84"/>
      <c r="C52" s="84"/>
      <c r="D52" s="84"/>
      <c r="E52" s="84"/>
      <c r="F52" s="84"/>
      <c r="G52" s="84">
        <f t="shared" si="2"/>
        <v>0</v>
      </c>
    </row>
    <row r="53" spans="1:7">
      <c r="A53" s="81" t="s">
        <v>354</v>
      </c>
      <c r="B53" s="82">
        <f>SUM(B54:B56)</f>
        <v>0</v>
      </c>
      <c r="C53" s="82">
        <f t="shared" ref="C53:F53" si="7">SUM(C54:C56)</f>
        <v>0</v>
      </c>
      <c r="D53" s="82">
        <f t="shared" si="7"/>
        <v>0</v>
      </c>
      <c r="E53" s="82">
        <f t="shared" si="7"/>
        <v>0</v>
      </c>
      <c r="F53" s="82">
        <f t="shared" si="7"/>
        <v>0</v>
      </c>
      <c r="G53" s="82">
        <f t="shared" si="2"/>
        <v>0</v>
      </c>
    </row>
    <row r="54" spans="1:7">
      <c r="A54" s="83" t="s">
        <v>355</v>
      </c>
      <c r="B54" s="84"/>
      <c r="C54" s="84"/>
      <c r="D54" s="84"/>
      <c r="E54" s="84"/>
      <c r="F54" s="84"/>
      <c r="G54" s="84">
        <f t="shared" si="2"/>
        <v>0</v>
      </c>
    </row>
    <row r="55" spans="1:7">
      <c r="A55" s="83" t="s">
        <v>356</v>
      </c>
      <c r="B55" s="84"/>
      <c r="C55" s="84"/>
      <c r="D55" s="84"/>
      <c r="E55" s="84"/>
      <c r="F55" s="84"/>
      <c r="G55" s="84">
        <f t="shared" si="2"/>
        <v>0</v>
      </c>
    </row>
    <row r="56" spans="1:7">
      <c r="A56" s="83" t="s">
        <v>357</v>
      </c>
      <c r="B56" s="84"/>
      <c r="C56" s="84"/>
      <c r="D56" s="84"/>
      <c r="E56" s="84"/>
      <c r="F56" s="84"/>
      <c r="G56" s="84">
        <f t="shared" si="2"/>
        <v>0</v>
      </c>
    </row>
    <row r="57" spans="1:7">
      <c r="A57" s="81" t="s">
        <v>358</v>
      </c>
      <c r="B57" s="82">
        <f>SUM(B58:B65)</f>
        <v>0</v>
      </c>
      <c r="C57" s="82">
        <f t="shared" ref="C57:F57" si="8">SUM(C58:C65)</f>
        <v>0</v>
      </c>
      <c r="D57" s="82">
        <f t="shared" si="8"/>
        <v>0</v>
      </c>
      <c r="E57" s="82">
        <f t="shared" si="8"/>
        <v>0</v>
      </c>
      <c r="F57" s="82">
        <f t="shared" si="8"/>
        <v>0</v>
      </c>
      <c r="G57" s="82">
        <f t="shared" si="2"/>
        <v>0</v>
      </c>
    </row>
    <row r="58" spans="1:7">
      <c r="A58" s="83" t="s">
        <v>359</v>
      </c>
      <c r="B58" s="84"/>
      <c r="C58" s="84"/>
      <c r="D58" s="84"/>
      <c r="E58" s="84"/>
      <c r="F58" s="84"/>
      <c r="G58" s="84">
        <f t="shared" si="2"/>
        <v>0</v>
      </c>
    </row>
    <row r="59" spans="1:7">
      <c r="A59" s="83" t="s">
        <v>360</v>
      </c>
      <c r="B59" s="84"/>
      <c r="C59" s="84"/>
      <c r="D59" s="84"/>
      <c r="E59" s="84"/>
      <c r="F59" s="84"/>
      <c r="G59" s="84">
        <f t="shared" si="2"/>
        <v>0</v>
      </c>
    </row>
    <row r="60" spans="1:7">
      <c r="A60" s="83" t="s">
        <v>361</v>
      </c>
      <c r="B60" s="84"/>
      <c r="C60" s="84"/>
      <c r="D60" s="84"/>
      <c r="E60" s="84"/>
      <c r="F60" s="84"/>
      <c r="G60" s="84">
        <f t="shared" si="2"/>
        <v>0</v>
      </c>
    </row>
    <row r="61" spans="1:7">
      <c r="A61" s="83" t="s">
        <v>362</v>
      </c>
      <c r="B61" s="84"/>
      <c r="C61" s="84"/>
      <c r="D61" s="84"/>
      <c r="E61" s="84"/>
      <c r="F61" s="84"/>
      <c r="G61" s="84">
        <f t="shared" si="2"/>
        <v>0</v>
      </c>
    </row>
    <row r="62" spans="1:7">
      <c r="A62" s="83" t="s">
        <v>363</v>
      </c>
      <c r="B62" s="84"/>
      <c r="C62" s="84"/>
      <c r="D62" s="84"/>
      <c r="E62" s="84"/>
      <c r="F62" s="84"/>
      <c r="G62" s="84">
        <f t="shared" si="2"/>
        <v>0</v>
      </c>
    </row>
    <row r="63" spans="1:7">
      <c r="A63" s="83" t="s">
        <v>364</v>
      </c>
      <c r="B63" s="84"/>
      <c r="C63" s="84"/>
      <c r="D63" s="84"/>
      <c r="E63" s="84"/>
      <c r="F63" s="84"/>
      <c r="G63" s="84">
        <f t="shared" si="2"/>
        <v>0</v>
      </c>
    </row>
    <row r="64" spans="1:7">
      <c r="A64" s="83" t="s">
        <v>365</v>
      </c>
      <c r="B64" s="84"/>
      <c r="C64" s="84"/>
      <c r="D64" s="84"/>
      <c r="E64" s="84"/>
      <c r="F64" s="84"/>
      <c r="G64" s="84">
        <f t="shared" si="2"/>
        <v>0</v>
      </c>
    </row>
    <row r="65" spans="1:7">
      <c r="A65" s="83" t="s">
        <v>366</v>
      </c>
      <c r="B65" s="84"/>
      <c r="C65" s="84"/>
      <c r="D65" s="84"/>
      <c r="E65" s="84"/>
      <c r="F65" s="84"/>
      <c r="G65" s="84">
        <f t="shared" si="2"/>
        <v>0</v>
      </c>
    </row>
    <row r="66" spans="1:7">
      <c r="A66" s="81" t="s">
        <v>367</v>
      </c>
      <c r="B66" s="82">
        <f>SUM(B67:B69)</f>
        <v>0</v>
      </c>
      <c r="C66" s="82">
        <f t="shared" ref="C66:F66" si="9">SUM(C67:C69)</f>
        <v>0</v>
      </c>
      <c r="D66" s="82">
        <f t="shared" si="9"/>
        <v>0</v>
      </c>
      <c r="E66" s="82">
        <f t="shared" si="9"/>
        <v>0</v>
      </c>
      <c r="F66" s="82">
        <f t="shared" si="9"/>
        <v>0</v>
      </c>
      <c r="G66" s="82">
        <f t="shared" si="2"/>
        <v>0</v>
      </c>
    </row>
    <row r="67" spans="1:7">
      <c r="A67" s="83" t="s">
        <v>368</v>
      </c>
      <c r="B67" s="84"/>
      <c r="C67" s="84"/>
      <c r="D67" s="84"/>
      <c r="E67" s="84"/>
      <c r="F67" s="84"/>
      <c r="G67" s="84">
        <f t="shared" si="2"/>
        <v>0</v>
      </c>
    </row>
    <row r="68" spans="1:7">
      <c r="A68" s="83" t="s">
        <v>369</v>
      </c>
      <c r="B68" s="84"/>
      <c r="C68" s="84"/>
      <c r="D68" s="84"/>
      <c r="E68" s="84"/>
      <c r="F68" s="84"/>
      <c r="G68" s="84">
        <f t="shared" si="2"/>
        <v>0</v>
      </c>
    </row>
    <row r="69" spans="1:7">
      <c r="A69" s="83" t="s">
        <v>370</v>
      </c>
      <c r="B69" s="84"/>
      <c r="C69" s="84"/>
      <c r="D69" s="84"/>
      <c r="E69" s="84"/>
      <c r="F69" s="84"/>
      <c r="G69" s="84">
        <f t="shared" si="2"/>
        <v>0</v>
      </c>
    </row>
    <row r="70" spans="1:7">
      <c r="A70" s="81" t="s">
        <v>371</v>
      </c>
      <c r="B70" s="82">
        <f>SUM(B71:B77)</f>
        <v>0</v>
      </c>
      <c r="C70" s="82">
        <f t="shared" ref="C70:F70" si="10">SUM(C71:C77)</f>
        <v>0</v>
      </c>
      <c r="D70" s="82">
        <f t="shared" si="10"/>
        <v>0</v>
      </c>
      <c r="E70" s="82">
        <f t="shared" si="10"/>
        <v>0</v>
      </c>
      <c r="F70" s="82">
        <f t="shared" si="10"/>
        <v>0</v>
      </c>
      <c r="G70" s="82">
        <f t="shared" si="2"/>
        <v>0</v>
      </c>
    </row>
    <row r="71" spans="1:7">
      <c r="A71" s="83" t="s">
        <v>372</v>
      </c>
      <c r="B71" s="84"/>
      <c r="C71" s="84"/>
      <c r="D71" s="84"/>
      <c r="E71" s="84"/>
      <c r="F71" s="84"/>
      <c r="G71" s="84">
        <f t="shared" ref="G71:G77" si="11">D71-E71</f>
        <v>0</v>
      </c>
    </row>
    <row r="72" spans="1:7">
      <c r="A72" s="83" t="s">
        <v>373</v>
      </c>
      <c r="B72" s="84"/>
      <c r="C72" s="84"/>
      <c r="D72" s="84"/>
      <c r="E72" s="84"/>
      <c r="F72" s="84"/>
      <c r="G72" s="84">
        <f t="shared" si="11"/>
        <v>0</v>
      </c>
    </row>
    <row r="73" spans="1:7">
      <c r="A73" s="83" t="s">
        <v>374</v>
      </c>
      <c r="B73" s="84"/>
      <c r="C73" s="84"/>
      <c r="D73" s="84"/>
      <c r="E73" s="84"/>
      <c r="F73" s="84"/>
      <c r="G73" s="84">
        <f t="shared" si="11"/>
        <v>0</v>
      </c>
    </row>
    <row r="74" spans="1:7">
      <c r="A74" s="83" t="s">
        <v>375</v>
      </c>
      <c r="B74" s="84"/>
      <c r="C74" s="84"/>
      <c r="D74" s="84"/>
      <c r="E74" s="84"/>
      <c r="F74" s="84"/>
      <c r="G74" s="84">
        <f t="shared" si="11"/>
        <v>0</v>
      </c>
    </row>
    <row r="75" spans="1:7">
      <c r="A75" s="83" t="s">
        <v>376</v>
      </c>
      <c r="B75" s="84"/>
      <c r="C75" s="84"/>
      <c r="D75" s="84"/>
      <c r="E75" s="84"/>
      <c r="F75" s="84"/>
      <c r="G75" s="84">
        <f t="shared" si="11"/>
        <v>0</v>
      </c>
    </row>
    <row r="76" spans="1:7">
      <c r="A76" s="83" t="s">
        <v>377</v>
      </c>
      <c r="B76" s="84"/>
      <c r="C76" s="84"/>
      <c r="D76" s="84"/>
      <c r="E76" s="84"/>
      <c r="F76" s="84"/>
      <c r="G76" s="84">
        <f t="shared" si="11"/>
        <v>0</v>
      </c>
    </row>
    <row r="77" spans="1:7">
      <c r="A77" s="83" t="s">
        <v>378</v>
      </c>
      <c r="B77" s="84"/>
      <c r="C77" s="84"/>
      <c r="D77" s="84"/>
      <c r="E77" s="84"/>
      <c r="F77" s="84"/>
      <c r="G77" s="84">
        <f t="shared" si="11"/>
        <v>0</v>
      </c>
    </row>
    <row r="78" spans="1:7">
      <c r="A78" s="72"/>
      <c r="B78" s="7"/>
      <c r="C78" s="7"/>
      <c r="D78" s="7"/>
      <c r="E78" s="7"/>
      <c r="F78" s="7"/>
      <c r="G78" s="7"/>
    </row>
    <row r="79" spans="1:7">
      <c r="A79" s="72" t="s">
        <v>379</v>
      </c>
      <c r="B79" s="7">
        <f>+B80+B88+B98+B108+B118+B128+B132+B141+B145</f>
        <v>53185752.07</v>
      </c>
      <c r="C79" s="7">
        <f t="shared" ref="C79:G79" si="12">+C80+C88+C98+C108+C118+C128+C132+C141+C145</f>
        <v>5312710.9700000007</v>
      </c>
      <c r="D79" s="7">
        <f t="shared" si="12"/>
        <v>58498463.039999992</v>
      </c>
      <c r="E79" s="7">
        <f t="shared" si="12"/>
        <v>58498463.039999992</v>
      </c>
      <c r="F79" s="7">
        <f t="shared" si="12"/>
        <v>58498463.039999992</v>
      </c>
      <c r="G79" s="7">
        <f t="shared" si="12"/>
        <v>0</v>
      </c>
    </row>
    <row r="80" spans="1:7">
      <c r="A80" s="67" t="s">
        <v>306</v>
      </c>
      <c r="B80" s="7">
        <f>SUM(B81:B87)</f>
        <v>44135579.059999995</v>
      </c>
      <c r="C80" s="7">
        <f t="shared" ref="C80:G80" si="13">SUM(C81:C87)</f>
        <v>3350202.2000000011</v>
      </c>
      <c r="D80" s="7">
        <f t="shared" si="13"/>
        <v>47485781.259999998</v>
      </c>
      <c r="E80" s="7">
        <f t="shared" si="13"/>
        <v>47485781.259999998</v>
      </c>
      <c r="F80" s="7">
        <f t="shared" si="13"/>
        <v>47485781.259999998</v>
      </c>
      <c r="G80" s="7">
        <f t="shared" si="13"/>
        <v>0</v>
      </c>
    </row>
    <row r="81" spans="1:7">
      <c r="A81" s="68" t="s">
        <v>307</v>
      </c>
      <c r="B81" s="9">
        <v>23894487.239999998</v>
      </c>
      <c r="C81" s="9">
        <v>1728656.2600000007</v>
      </c>
      <c r="D81" s="9">
        <v>25623143.5</v>
      </c>
      <c r="E81" s="9">
        <v>25623143.5</v>
      </c>
      <c r="F81" s="9">
        <v>25623143.5</v>
      </c>
      <c r="G81" s="9">
        <v>0</v>
      </c>
    </row>
    <row r="82" spans="1:7">
      <c r="A82" s="68" t="s">
        <v>308</v>
      </c>
      <c r="B82" s="9">
        <v>147822.48000000001</v>
      </c>
      <c r="C82" s="9">
        <v>-28689.390000000014</v>
      </c>
      <c r="D82" s="9">
        <v>119133.09</v>
      </c>
      <c r="E82" s="9">
        <v>119133.09</v>
      </c>
      <c r="F82" s="9">
        <v>119133.09</v>
      </c>
      <c r="G82" s="9">
        <v>0</v>
      </c>
    </row>
    <row r="83" spans="1:7">
      <c r="A83" s="68" t="s">
        <v>309</v>
      </c>
      <c r="B83" s="9">
        <v>4694330.59</v>
      </c>
      <c r="C83" s="9">
        <v>-325670.5700000003</v>
      </c>
      <c r="D83" s="9">
        <v>4368660.0199999996</v>
      </c>
      <c r="E83" s="9">
        <v>4368660.0199999996</v>
      </c>
      <c r="F83" s="9">
        <v>4368660.0199999996</v>
      </c>
      <c r="G83" s="9">
        <v>0</v>
      </c>
    </row>
    <row r="84" spans="1:7">
      <c r="A84" s="68" t="s">
        <v>310</v>
      </c>
      <c r="B84" s="9">
        <v>5488543.6399999997</v>
      </c>
      <c r="C84" s="9">
        <v>1150112.31</v>
      </c>
      <c r="D84" s="9">
        <v>6638655.9500000002</v>
      </c>
      <c r="E84" s="9">
        <v>6638655.9500000002</v>
      </c>
      <c r="F84" s="9">
        <v>6638655.9500000002</v>
      </c>
      <c r="G84" s="9">
        <v>0</v>
      </c>
    </row>
    <row r="85" spans="1:7">
      <c r="A85" s="68" t="s">
        <v>311</v>
      </c>
      <c r="B85" s="9">
        <v>8760648.6199999992</v>
      </c>
      <c r="C85" s="9">
        <v>816417.92000000086</v>
      </c>
      <c r="D85" s="9">
        <v>9577066.5399999991</v>
      </c>
      <c r="E85" s="9">
        <v>9577066.5399999991</v>
      </c>
      <c r="F85" s="9">
        <v>9577066.5399999991</v>
      </c>
      <c r="G85" s="9">
        <v>0</v>
      </c>
    </row>
    <row r="86" spans="1:7">
      <c r="A86" s="68" t="s">
        <v>312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>
      <c r="A87" s="68" t="s">
        <v>313</v>
      </c>
      <c r="B87" s="9">
        <v>1149746.49</v>
      </c>
      <c r="C87" s="9">
        <v>9375.6699999999255</v>
      </c>
      <c r="D87" s="9">
        <v>1159122.1599999999</v>
      </c>
      <c r="E87" s="9">
        <v>1159122.1599999999</v>
      </c>
      <c r="F87" s="9">
        <v>1159122.1599999999</v>
      </c>
      <c r="G87" s="9">
        <v>0</v>
      </c>
    </row>
    <row r="88" spans="1:7">
      <c r="A88" s="67" t="s">
        <v>314</v>
      </c>
      <c r="B88" s="7">
        <f>SUM(B89:B97)</f>
        <v>3691971.24</v>
      </c>
      <c r="C88" s="7">
        <f t="shared" ref="C88:G88" si="14">SUM(C89:C97)</f>
        <v>335711.57999999996</v>
      </c>
      <c r="D88" s="7">
        <f t="shared" si="14"/>
        <v>4027682.82</v>
      </c>
      <c r="E88" s="7">
        <f t="shared" si="14"/>
        <v>4027682.82</v>
      </c>
      <c r="F88" s="7">
        <f t="shared" si="14"/>
        <v>4027682.82</v>
      </c>
      <c r="G88" s="7">
        <f t="shared" si="14"/>
        <v>0</v>
      </c>
    </row>
    <row r="89" spans="1:7">
      <c r="A89" s="68" t="s">
        <v>315</v>
      </c>
      <c r="B89" s="9">
        <v>301996.71999999997</v>
      </c>
      <c r="C89" s="9">
        <v>-19666.229999999981</v>
      </c>
      <c r="D89" s="9">
        <v>282330.49</v>
      </c>
      <c r="E89" s="9">
        <v>282330.49</v>
      </c>
      <c r="F89" s="9">
        <v>282330.49</v>
      </c>
      <c r="G89" s="9">
        <v>0</v>
      </c>
    </row>
    <row r="90" spans="1:7">
      <c r="A90" s="68" t="s">
        <v>316</v>
      </c>
      <c r="B90" s="9">
        <v>746.58</v>
      </c>
      <c r="C90" s="9">
        <v>-746.57999999999993</v>
      </c>
      <c r="D90" s="9">
        <v>0</v>
      </c>
      <c r="E90" s="9">
        <v>0</v>
      </c>
      <c r="F90" s="9">
        <v>0</v>
      </c>
      <c r="G90" s="9">
        <v>0</v>
      </c>
    </row>
    <row r="91" spans="1:7">
      <c r="A91" s="68" t="s">
        <v>317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>
      <c r="A92" s="68" t="s">
        <v>318</v>
      </c>
      <c r="B92" s="9">
        <v>426080.56</v>
      </c>
      <c r="C92" s="9">
        <v>-307005.81999999995</v>
      </c>
      <c r="D92" s="9">
        <v>119074.74</v>
      </c>
      <c r="E92" s="9">
        <v>119074.74</v>
      </c>
      <c r="F92" s="9">
        <v>119074.74</v>
      </c>
      <c r="G92" s="9">
        <v>0</v>
      </c>
    </row>
    <row r="93" spans="1:7">
      <c r="A93" s="68" t="s">
        <v>319</v>
      </c>
      <c r="B93" s="9">
        <v>407631.16</v>
      </c>
      <c r="C93" s="9">
        <v>-19839.169999999984</v>
      </c>
      <c r="D93" s="9">
        <v>387791.99</v>
      </c>
      <c r="E93" s="9">
        <v>387791.99</v>
      </c>
      <c r="F93" s="9">
        <v>387791.99</v>
      </c>
      <c r="G93" s="9">
        <v>0</v>
      </c>
    </row>
    <row r="94" spans="1:7">
      <c r="A94" s="68" t="s">
        <v>320</v>
      </c>
      <c r="B94" s="9">
        <v>1497286.46</v>
      </c>
      <c r="C94" s="9">
        <v>314071.21999999997</v>
      </c>
      <c r="D94" s="9">
        <v>1811357.68</v>
      </c>
      <c r="E94" s="9">
        <v>1811357.68</v>
      </c>
      <c r="F94" s="9">
        <v>1811357.68</v>
      </c>
      <c r="G94" s="9">
        <v>0</v>
      </c>
    </row>
    <row r="95" spans="1:7">
      <c r="A95" s="68" t="s">
        <v>321</v>
      </c>
      <c r="B95" s="9">
        <v>341039.54</v>
      </c>
      <c r="C95" s="9">
        <v>96116.459999999963</v>
      </c>
      <c r="D95" s="9">
        <v>437156</v>
      </c>
      <c r="E95" s="9">
        <v>437156</v>
      </c>
      <c r="F95" s="9">
        <v>437156</v>
      </c>
      <c r="G95" s="9">
        <v>0</v>
      </c>
    </row>
    <row r="96" spans="1:7">
      <c r="A96" s="68" t="s">
        <v>322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</row>
    <row r="97" spans="1:7">
      <c r="A97" s="68" t="s">
        <v>323</v>
      </c>
      <c r="B97" s="9">
        <v>717190.22</v>
      </c>
      <c r="C97" s="9">
        <v>272781.69999999995</v>
      </c>
      <c r="D97" s="9">
        <v>989971.92</v>
      </c>
      <c r="E97" s="9">
        <v>989971.92</v>
      </c>
      <c r="F97" s="9">
        <v>989971.92</v>
      </c>
      <c r="G97" s="9">
        <v>0</v>
      </c>
    </row>
    <row r="98" spans="1:7">
      <c r="A98" s="67" t="s">
        <v>324</v>
      </c>
      <c r="B98" s="7">
        <f>SUM(B99:B107)</f>
        <v>5214765.2100000009</v>
      </c>
      <c r="C98" s="7">
        <f t="shared" ref="C98:G98" si="15">SUM(C99:C107)</f>
        <v>247635.55999999988</v>
      </c>
      <c r="D98" s="7">
        <f t="shared" si="15"/>
        <v>5462400.7699999996</v>
      </c>
      <c r="E98" s="7">
        <f t="shared" si="15"/>
        <v>5462400.7699999996</v>
      </c>
      <c r="F98" s="7">
        <f t="shared" si="15"/>
        <v>5462400.7699999996</v>
      </c>
      <c r="G98" s="7">
        <f t="shared" si="15"/>
        <v>0</v>
      </c>
    </row>
    <row r="99" spans="1:7">
      <c r="A99" s="68" t="s">
        <v>325</v>
      </c>
      <c r="B99" s="9">
        <v>994213.18</v>
      </c>
      <c r="C99" s="9">
        <v>-94154.239999999991</v>
      </c>
      <c r="D99" s="9">
        <v>900058.94</v>
      </c>
      <c r="E99" s="9">
        <v>900058.94</v>
      </c>
      <c r="F99" s="9">
        <v>900058.94</v>
      </c>
      <c r="G99" s="9">
        <v>0</v>
      </c>
    </row>
    <row r="100" spans="1:7">
      <c r="A100" s="68" t="s">
        <v>326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</row>
    <row r="101" spans="1:7">
      <c r="A101" s="68" t="s">
        <v>327</v>
      </c>
      <c r="B101" s="9">
        <v>805293.97</v>
      </c>
      <c r="C101" s="9">
        <v>-231084.59000000008</v>
      </c>
      <c r="D101" s="9">
        <v>574209.38</v>
      </c>
      <c r="E101" s="9">
        <v>574209.38</v>
      </c>
      <c r="F101" s="9">
        <v>574209.38</v>
      </c>
      <c r="G101" s="9">
        <v>0</v>
      </c>
    </row>
    <row r="102" spans="1:7">
      <c r="A102" s="68" t="s">
        <v>328</v>
      </c>
      <c r="B102" s="9">
        <v>353620.64</v>
      </c>
      <c r="C102" s="9">
        <v>-24502.599999999977</v>
      </c>
      <c r="D102" s="9">
        <v>329118.03999999998</v>
      </c>
      <c r="E102" s="9">
        <v>329118.03999999998</v>
      </c>
      <c r="F102" s="9">
        <v>329118.03999999998</v>
      </c>
      <c r="G102" s="9">
        <v>0</v>
      </c>
    </row>
    <row r="103" spans="1:7">
      <c r="A103" s="68" t="s">
        <v>329</v>
      </c>
      <c r="B103" s="9">
        <v>589961.68000000005</v>
      </c>
      <c r="C103" s="9">
        <v>124849.64000000013</v>
      </c>
      <c r="D103" s="9">
        <v>714811.32</v>
      </c>
      <c r="E103" s="9">
        <v>714811.32</v>
      </c>
      <c r="F103" s="9">
        <v>714811.32</v>
      </c>
      <c r="G103" s="9">
        <v>0</v>
      </c>
    </row>
    <row r="104" spans="1:7">
      <c r="A104" s="68" t="s">
        <v>330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</row>
    <row r="105" spans="1:7">
      <c r="A105" s="68" t="s">
        <v>331</v>
      </c>
      <c r="B105" s="9">
        <v>19235.599999999999</v>
      </c>
      <c r="C105" s="9">
        <v>12873.919999999998</v>
      </c>
      <c r="D105" s="9">
        <v>32109.52</v>
      </c>
      <c r="E105" s="9">
        <v>32109.52</v>
      </c>
      <c r="F105" s="9">
        <v>32109.52</v>
      </c>
      <c r="G105" s="9">
        <v>0</v>
      </c>
    </row>
    <row r="106" spans="1:7">
      <c r="A106" s="68" t="s">
        <v>332</v>
      </c>
      <c r="B106" s="9">
        <v>797216.24</v>
      </c>
      <c r="C106" s="9">
        <v>328904.57999999984</v>
      </c>
      <c r="D106" s="9">
        <v>1126120.82</v>
      </c>
      <c r="E106" s="9">
        <v>1126120.82</v>
      </c>
      <c r="F106" s="9">
        <v>1126120.82</v>
      </c>
      <c r="G106" s="9">
        <v>0</v>
      </c>
    </row>
    <row r="107" spans="1:7">
      <c r="A107" s="68" t="s">
        <v>333</v>
      </c>
      <c r="B107" s="9">
        <v>1655223.9</v>
      </c>
      <c r="C107" s="9">
        <v>130748.84999999998</v>
      </c>
      <c r="D107" s="9">
        <v>1785972.75</v>
      </c>
      <c r="E107" s="9">
        <v>1785972.75</v>
      </c>
      <c r="F107" s="9">
        <v>1785972.75</v>
      </c>
      <c r="G107" s="9">
        <v>0</v>
      </c>
    </row>
    <row r="108" spans="1:7">
      <c r="A108" s="67" t="s">
        <v>334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>
      <c r="A109" s="68" t="s">
        <v>335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</row>
    <row r="110" spans="1:7">
      <c r="A110" s="68" t="s">
        <v>336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</row>
    <row r="111" spans="1:7">
      <c r="A111" s="68" t="s">
        <v>337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</row>
    <row r="112" spans="1:7">
      <c r="A112" s="68" t="s">
        <v>338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</row>
    <row r="113" spans="1:7">
      <c r="A113" s="68" t="s">
        <v>339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</row>
    <row r="114" spans="1:7">
      <c r="A114" s="68" t="s">
        <v>340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</row>
    <row r="115" spans="1:7">
      <c r="A115" s="68" t="s">
        <v>341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</row>
    <row r="116" spans="1:7">
      <c r="A116" s="68" t="s">
        <v>342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</row>
    <row r="117" spans="1:7">
      <c r="A117" s="68" t="s">
        <v>343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</row>
    <row r="118" spans="1:7">
      <c r="A118" s="67" t="s">
        <v>344</v>
      </c>
      <c r="B118" s="7">
        <f>SUM(B119:B127)</f>
        <v>143436.56</v>
      </c>
      <c r="C118" s="7">
        <f t="shared" ref="C118:G118" si="16">SUM(C119:C127)</f>
        <v>1379161.6299999997</v>
      </c>
      <c r="D118" s="7">
        <f t="shared" si="16"/>
        <v>1522598.19</v>
      </c>
      <c r="E118" s="7">
        <f t="shared" si="16"/>
        <v>1522598.19</v>
      </c>
      <c r="F118" s="7">
        <f t="shared" si="16"/>
        <v>1522598.19</v>
      </c>
      <c r="G118" s="7">
        <f t="shared" si="16"/>
        <v>0</v>
      </c>
    </row>
    <row r="119" spans="1:7">
      <c r="A119" s="68" t="s">
        <v>345</v>
      </c>
      <c r="B119" s="9">
        <v>28594.82</v>
      </c>
      <c r="C119" s="9">
        <v>44969.08</v>
      </c>
      <c r="D119" s="9">
        <v>73563.899999999994</v>
      </c>
      <c r="E119" s="9">
        <v>73563.899999999994</v>
      </c>
      <c r="F119" s="9">
        <v>73563.899999999994</v>
      </c>
      <c r="G119" s="9">
        <v>0</v>
      </c>
    </row>
    <row r="120" spans="1:7">
      <c r="A120" s="68" t="s">
        <v>346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</row>
    <row r="121" spans="1:7">
      <c r="A121" s="68" t="s">
        <v>347</v>
      </c>
      <c r="B121" s="9">
        <v>33157</v>
      </c>
      <c r="C121" s="9">
        <v>-33157</v>
      </c>
      <c r="D121" s="9">
        <v>0</v>
      </c>
      <c r="E121" s="9">
        <v>0</v>
      </c>
      <c r="F121" s="9">
        <v>0</v>
      </c>
      <c r="G121" s="9">
        <v>0</v>
      </c>
    </row>
    <row r="122" spans="1:7">
      <c r="A122" s="68" t="s">
        <v>348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</row>
    <row r="123" spans="1:7">
      <c r="A123" s="68" t="s">
        <v>349</v>
      </c>
      <c r="B123" s="9">
        <v>0</v>
      </c>
      <c r="C123" s="9">
        <v>1423812.0599999996</v>
      </c>
      <c r="D123" s="9">
        <v>1423812.06</v>
      </c>
      <c r="E123" s="9">
        <v>1423812.06</v>
      </c>
      <c r="F123" s="9">
        <v>1423812.06</v>
      </c>
      <c r="G123" s="9">
        <v>0</v>
      </c>
    </row>
    <row r="124" spans="1:7">
      <c r="A124" s="68" t="s">
        <v>350</v>
      </c>
      <c r="B124" s="9">
        <v>81684.740000000005</v>
      </c>
      <c r="C124" s="9">
        <v>-56462.510000000009</v>
      </c>
      <c r="D124" s="9">
        <v>25222.23</v>
      </c>
      <c r="E124" s="9">
        <v>25222.23</v>
      </c>
      <c r="F124" s="9">
        <v>25222.23</v>
      </c>
      <c r="G124" s="9">
        <v>0</v>
      </c>
    </row>
    <row r="125" spans="1:7">
      <c r="A125" s="68" t="s">
        <v>351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</row>
    <row r="126" spans="1:7">
      <c r="A126" s="68" t="s">
        <v>352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</row>
    <row r="127" spans="1:7">
      <c r="A127" s="68" t="s">
        <v>353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</row>
    <row r="128" spans="1:7">
      <c r="A128" s="67" t="s">
        <v>354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>
      <c r="A129" s="68" t="s">
        <v>355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</row>
    <row r="130" spans="1:7">
      <c r="A130" s="68" t="s">
        <v>356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</row>
    <row r="131" spans="1:7">
      <c r="A131" s="68" t="s">
        <v>357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</row>
    <row r="132" spans="1:7">
      <c r="A132" s="67" t="s">
        <v>358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>
      <c r="A133" s="68" t="s">
        <v>359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</row>
    <row r="134" spans="1:7">
      <c r="A134" s="68" t="s">
        <v>360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</row>
    <row r="135" spans="1:7">
      <c r="A135" s="68" t="s">
        <v>361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</row>
    <row r="136" spans="1:7">
      <c r="A136" s="68" t="s">
        <v>362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</row>
    <row r="137" spans="1:7">
      <c r="A137" s="68" t="s">
        <v>363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</row>
    <row r="138" spans="1:7">
      <c r="A138" s="68" t="s">
        <v>364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</row>
    <row r="139" spans="1:7">
      <c r="A139" s="68" t="s">
        <v>365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</row>
    <row r="140" spans="1:7">
      <c r="A140" s="68" t="s">
        <v>366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</row>
    <row r="141" spans="1:7">
      <c r="A141" s="67" t="s">
        <v>367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>
      <c r="A142" s="68" t="s">
        <v>368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</row>
    <row r="143" spans="1:7">
      <c r="A143" s="68" t="s">
        <v>369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</row>
    <row r="144" spans="1:7">
      <c r="A144" s="68" t="s">
        <v>370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</row>
    <row r="145" spans="1:7">
      <c r="A145" s="67" t="s">
        <v>371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>
      <c r="A146" s="68" t="s">
        <v>372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</row>
    <row r="147" spans="1:7">
      <c r="A147" s="68" t="s">
        <v>373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</row>
    <row r="148" spans="1:7">
      <c r="A148" s="68" t="s">
        <v>374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</row>
    <row r="149" spans="1:7">
      <c r="A149" s="68" t="s">
        <v>375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</row>
    <row r="150" spans="1:7">
      <c r="A150" s="68" t="s">
        <v>376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</row>
    <row r="151" spans="1:7">
      <c r="A151" s="68" t="s">
        <v>377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</row>
    <row r="152" spans="1:7">
      <c r="A152" s="68" t="s">
        <v>378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 t="shared" ref="G152" si="17">D152-E152</f>
        <v>0</v>
      </c>
    </row>
    <row r="153" spans="1:7">
      <c r="A153" s="67"/>
      <c r="B153" s="9"/>
      <c r="C153" s="9"/>
      <c r="D153" s="9"/>
      <c r="E153" s="9"/>
      <c r="F153" s="9"/>
      <c r="G153" s="9"/>
    </row>
    <row r="154" spans="1:7">
      <c r="A154" s="72" t="s">
        <v>380</v>
      </c>
      <c r="B154" s="7">
        <f>B4+B79</f>
        <v>53185752.07</v>
      </c>
      <c r="C154" s="7">
        <f t="shared" ref="C154:G154" si="18">C4+C79</f>
        <v>5312710.9700000007</v>
      </c>
      <c r="D154" s="7">
        <f t="shared" si="18"/>
        <v>58498463.039999992</v>
      </c>
      <c r="E154" s="7">
        <f t="shared" si="18"/>
        <v>58498463.039999992</v>
      </c>
      <c r="F154" s="7">
        <f t="shared" si="18"/>
        <v>58498463.039999992</v>
      </c>
      <c r="G154" s="7">
        <f t="shared" si="18"/>
        <v>0</v>
      </c>
    </row>
    <row r="155" spans="1:7">
      <c r="A155" s="85"/>
      <c r="B155" s="16"/>
      <c r="C155" s="16"/>
      <c r="D155" s="16"/>
      <c r="E155" s="16"/>
      <c r="F155" s="16"/>
      <c r="G155" s="16"/>
    </row>
    <row r="158" spans="1:7">
      <c r="B158" s="86"/>
    </row>
    <row r="159" spans="1:7">
      <c r="B159" s="86"/>
      <c r="C159" s="86"/>
      <c r="D159" s="86"/>
      <c r="E159" s="86"/>
      <c r="F159" s="86"/>
      <c r="G159" s="86"/>
    </row>
    <row r="161" spans="2:2">
      <c r="B161" s="86"/>
    </row>
  </sheetData>
  <mergeCells count="2">
    <mergeCell ref="A1:G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" sqref="A3"/>
    </sheetView>
  </sheetViews>
  <sheetFormatPr baseColWidth="10" defaultRowHeight="11.25"/>
  <cols>
    <col min="1" max="1" width="45.83203125" style="18" customWidth="1"/>
    <col min="2" max="7" width="16.83203125" style="18" customWidth="1"/>
    <col min="8" max="16384" width="12" style="18"/>
  </cols>
  <sheetData>
    <row r="1" spans="1:7" ht="45.75" customHeight="1">
      <c r="A1" s="146" t="s">
        <v>381</v>
      </c>
      <c r="B1" s="165"/>
      <c r="C1" s="165"/>
      <c r="D1" s="165"/>
      <c r="E1" s="165"/>
      <c r="F1" s="165"/>
      <c r="G1" s="171"/>
    </row>
    <row r="2" spans="1:7">
      <c r="A2" s="87"/>
      <c r="B2" s="172" t="s">
        <v>299</v>
      </c>
      <c r="C2" s="172"/>
      <c r="D2" s="172"/>
      <c r="E2" s="172"/>
      <c r="F2" s="172"/>
      <c r="G2" s="87"/>
    </row>
    <row r="3" spans="1:7" ht="22.5">
      <c r="A3" s="88" t="s">
        <v>0</v>
      </c>
      <c r="B3" s="2" t="s">
        <v>300</v>
      </c>
      <c r="C3" s="2" t="s">
        <v>232</v>
      </c>
      <c r="D3" s="2" t="s">
        <v>233</v>
      </c>
      <c r="E3" s="2" t="s">
        <v>190</v>
      </c>
      <c r="F3" s="2" t="s">
        <v>207</v>
      </c>
      <c r="G3" s="88" t="s">
        <v>382</v>
      </c>
    </row>
    <row r="4" spans="1:7">
      <c r="A4" s="89" t="s">
        <v>383</v>
      </c>
      <c r="B4" s="4"/>
      <c r="C4" s="4"/>
      <c r="D4" s="4"/>
      <c r="E4" s="4"/>
      <c r="F4" s="4"/>
      <c r="G4" s="4"/>
    </row>
    <row r="5" spans="1:7">
      <c r="A5" s="90" t="s">
        <v>384</v>
      </c>
      <c r="B5" s="7">
        <f>SUM(B6:B13)</f>
        <v>0</v>
      </c>
      <c r="C5" s="7">
        <f t="shared" ref="C5:G5" si="0">SUM(C6:C13)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</row>
    <row r="6" spans="1:7">
      <c r="A6" s="91" t="s">
        <v>385</v>
      </c>
      <c r="B6" s="9"/>
      <c r="C6" s="9"/>
      <c r="D6" s="9"/>
      <c r="E6" s="9"/>
      <c r="F6" s="9"/>
      <c r="G6" s="9">
        <f>D6-E6</f>
        <v>0</v>
      </c>
    </row>
    <row r="7" spans="1:7">
      <c r="A7" s="91" t="s">
        <v>386</v>
      </c>
      <c r="B7" s="9"/>
      <c r="C7" s="9"/>
      <c r="D7" s="9"/>
      <c r="E7" s="9"/>
      <c r="F7" s="9"/>
      <c r="G7" s="9">
        <f t="shared" ref="G7:G13" si="1">D7-E7</f>
        <v>0</v>
      </c>
    </row>
    <row r="8" spans="1:7">
      <c r="A8" s="91" t="s">
        <v>387</v>
      </c>
      <c r="B8" s="9"/>
      <c r="C8" s="9"/>
      <c r="D8" s="9"/>
      <c r="E8" s="9"/>
      <c r="F8" s="9"/>
      <c r="G8" s="9">
        <f t="shared" si="1"/>
        <v>0</v>
      </c>
    </row>
    <row r="9" spans="1:7">
      <c r="A9" s="91" t="s">
        <v>388</v>
      </c>
      <c r="B9" s="9"/>
      <c r="C9" s="9"/>
      <c r="D9" s="9"/>
      <c r="E9" s="9"/>
      <c r="F9" s="9"/>
      <c r="G9" s="9">
        <f t="shared" si="1"/>
        <v>0</v>
      </c>
    </row>
    <row r="10" spans="1:7">
      <c r="A10" s="91" t="s">
        <v>389</v>
      </c>
      <c r="B10" s="9"/>
      <c r="C10" s="9"/>
      <c r="D10" s="9"/>
      <c r="E10" s="9"/>
      <c r="F10" s="9"/>
      <c r="G10" s="9">
        <f t="shared" si="1"/>
        <v>0</v>
      </c>
    </row>
    <row r="11" spans="1:7">
      <c r="A11" s="91" t="s">
        <v>390</v>
      </c>
      <c r="B11" s="9"/>
      <c r="C11" s="9"/>
      <c r="D11" s="9"/>
      <c r="E11" s="9"/>
      <c r="F11" s="9"/>
      <c r="G11" s="9">
        <f t="shared" si="1"/>
        <v>0</v>
      </c>
    </row>
    <row r="12" spans="1:7">
      <c r="A12" s="91" t="s">
        <v>391</v>
      </c>
      <c r="B12" s="9"/>
      <c r="C12" s="9"/>
      <c r="D12" s="9"/>
      <c r="E12" s="9"/>
      <c r="F12" s="9"/>
      <c r="G12" s="9">
        <f t="shared" si="1"/>
        <v>0</v>
      </c>
    </row>
    <row r="13" spans="1:7">
      <c r="A13" s="91" t="s">
        <v>392</v>
      </c>
      <c r="B13" s="9"/>
      <c r="C13" s="9"/>
      <c r="D13" s="9"/>
      <c r="E13" s="9"/>
      <c r="F13" s="9"/>
      <c r="G13" s="9">
        <f t="shared" si="1"/>
        <v>0</v>
      </c>
    </row>
    <row r="14" spans="1:7">
      <c r="A14" s="91"/>
      <c r="B14" s="9"/>
      <c r="C14" s="9"/>
      <c r="D14" s="9"/>
      <c r="E14" s="9"/>
      <c r="F14" s="9"/>
      <c r="G14" s="9"/>
    </row>
    <row r="15" spans="1:7">
      <c r="A15" s="30" t="s">
        <v>393</v>
      </c>
      <c r="B15" s="9"/>
      <c r="C15" s="9"/>
      <c r="D15" s="9"/>
      <c r="E15" s="9"/>
      <c r="F15" s="9"/>
      <c r="G15" s="9"/>
    </row>
    <row r="16" spans="1:7">
      <c r="A16" s="30" t="s">
        <v>394</v>
      </c>
      <c r="B16" s="7">
        <f>SUM(B17:B24)</f>
        <v>53185752.07</v>
      </c>
      <c r="C16" s="7">
        <f t="shared" ref="C16:G16" si="2">SUM(C17:C24)</f>
        <v>5312710.9700000007</v>
      </c>
      <c r="D16" s="7">
        <f t="shared" si="2"/>
        <v>58498463.039999992</v>
      </c>
      <c r="E16" s="7">
        <f t="shared" si="2"/>
        <v>58498463.039999992</v>
      </c>
      <c r="F16" s="7">
        <f t="shared" si="2"/>
        <v>58498463.039999992</v>
      </c>
      <c r="G16" s="7">
        <f t="shared" si="2"/>
        <v>0</v>
      </c>
    </row>
    <row r="17" spans="1:7">
      <c r="A17" s="91" t="s">
        <v>385</v>
      </c>
      <c r="B17" s="9">
        <v>53185752.07</v>
      </c>
      <c r="C17" s="9">
        <v>5312710.9700000007</v>
      </c>
      <c r="D17" s="9">
        <v>58498463.039999992</v>
      </c>
      <c r="E17" s="9">
        <v>58498463.039999992</v>
      </c>
      <c r="F17" s="9">
        <v>58498463.039999992</v>
      </c>
      <c r="G17" s="9">
        <v>0</v>
      </c>
    </row>
    <row r="18" spans="1:7">
      <c r="A18" s="91" t="s">
        <v>386</v>
      </c>
      <c r="B18" s="9"/>
      <c r="C18" s="9"/>
      <c r="D18" s="9"/>
      <c r="E18" s="9"/>
      <c r="F18" s="9"/>
      <c r="G18" s="9">
        <f t="shared" ref="G18:G24" si="3">D18-E18</f>
        <v>0</v>
      </c>
    </row>
    <row r="19" spans="1:7">
      <c r="A19" s="91" t="s">
        <v>387</v>
      </c>
      <c r="B19" s="9"/>
      <c r="C19" s="9"/>
      <c r="D19" s="9"/>
      <c r="E19" s="9"/>
      <c r="F19" s="9"/>
      <c r="G19" s="9">
        <f t="shared" si="3"/>
        <v>0</v>
      </c>
    </row>
    <row r="20" spans="1:7">
      <c r="A20" s="91" t="s">
        <v>388</v>
      </c>
      <c r="B20" s="9"/>
      <c r="C20" s="9"/>
      <c r="D20" s="9"/>
      <c r="E20" s="9"/>
      <c r="F20" s="9"/>
      <c r="G20" s="9">
        <f t="shared" si="3"/>
        <v>0</v>
      </c>
    </row>
    <row r="21" spans="1:7">
      <c r="A21" s="91" t="s">
        <v>389</v>
      </c>
      <c r="B21" s="9"/>
      <c r="C21" s="9"/>
      <c r="D21" s="9"/>
      <c r="E21" s="9"/>
      <c r="F21" s="9"/>
      <c r="G21" s="9">
        <f t="shared" si="3"/>
        <v>0</v>
      </c>
    </row>
    <row r="22" spans="1:7">
      <c r="A22" s="91" t="s">
        <v>390</v>
      </c>
      <c r="B22" s="9"/>
      <c r="C22" s="9"/>
      <c r="D22" s="9"/>
      <c r="E22" s="9"/>
      <c r="F22" s="9"/>
      <c r="G22" s="9">
        <f t="shared" si="3"/>
        <v>0</v>
      </c>
    </row>
    <row r="23" spans="1:7">
      <c r="A23" s="91" t="s">
        <v>391</v>
      </c>
      <c r="B23" s="9"/>
      <c r="C23" s="9"/>
      <c r="D23" s="9"/>
      <c r="E23" s="9"/>
      <c r="F23" s="9"/>
      <c r="G23" s="9">
        <f t="shared" si="3"/>
        <v>0</v>
      </c>
    </row>
    <row r="24" spans="1:7">
      <c r="A24" s="91" t="s">
        <v>392</v>
      </c>
      <c r="B24" s="9"/>
      <c r="C24" s="9"/>
      <c r="D24" s="9"/>
      <c r="E24" s="9"/>
      <c r="F24" s="9"/>
      <c r="G24" s="9">
        <f t="shared" si="3"/>
        <v>0</v>
      </c>
    </row>
    <row r="25" spans="1:7">
      <c r="A25" s="32"/>
      <c r="B25" s="9"/>
      <c r="C25" s="9"/>
      <c r="D25" s="9"/>
      <c r="E25" s="9"/>
      <c r="F25" s="9"/>
      <c r="G25" s="9"/>
    </row>
    <row r="26" spans="1:7">
      <c r="A26" s="90" t="s">
        <v>380</v>
      </c>
      <c r="B26" s="7">
        <f>B5+B16</f>
        <v>53185752.07</v>
      </c>
      <c r="C26" s="7">
        <f t="shared" ref="C26:G26" si="4">C5+C16</f>
        <v>5312710.9700000007</v>
      </c>
      <c r="D26" s="7">
        <f t="shared" si="4"/>
        <v>58498463.039999992</v>
      </c>
      <c r="E26" s="7">
        <f t="shared" si="4"/>
        <v>58498463.039999992</v>
      </c>
      <c r="F26" s="7">
        <f t="shared" si="4"/>
        <v>58498463.039999992</v>
      </c>
      <c r="G26" s="7">
        <f t="shared" si="4"/>
        <v>0</v>
      </c>
    </row>
    <row r="27" spans="1:7">
      <c r="A27" s="33"/>
      <c r="B27" s="16"/>
      <c r="C27" s="16"/>
      <c r="D27" s="16"/>
      <c r="E27" s="16"/>
      <c r="F27" s="16"/>
      <c r="G27" s="16"/>
    </row>
  </sheetData>
  <mergeCells count="2">
    <mergeCell ref="A1:G1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C21" sqref="C21"/>
    </sheetView>
  </sheetViews>
  <sheetFormatPr baseColWidth="10" defaultRowHeight="11.25"/>
  <cols>
    <col min="1" max="1" width="65.83203125" style="18" customWidth="1"/>
    <col min="2" max="7" width="17.83203125" style="18" customWidth="1"/>
    <col min="8" max="16384" width="12" style="18"/>
  </cols>
  <sheetData>
    <row r="1" spans="1:7" ht="45.95" customHeight="1">
      <c r="A1" s="146" t="s">
        <v>395</v>
      </c>
      <c r="B1" s="147"/>
      <c r="C1" s="147"/>
      <c r="D1" s="147"/>
      <c r="E1" s="147"/>
      <c r="F1" s="147"/>
      <c r="G1" s="148"/>
    </row>
    <row r="2" spans="1:7" ht="12" customHeight="1">
      <c r="A2" s="92"/>
      <c r="B2" s="172" t="s">
        <v>299</v>
      </c>
      <c r="C2" s="172"/>
      <c r="D2" s="172"/>
      <c r="E2" s="172"/>
      <c r="F2" s="172"/>
      <c r="G2" s="87"/>
    </row>
    <row r="3" spans="1:7" ht="22.5">
      <c r="A3" s="63" t="s">
        <v>0</v>
      </c>
      <c r="B3" s="2" t="s">
        <v>300</v>
      </c>
      <c r="C3" s="2" t="s">
        <v>301</v>
      </c>
      <c r="D3" s="2" t="s">
        <v>302</v>
      </c>
      <c r="E3" s="2" t="s">
        <v>190</v>
      </c>
      <c r="F3" s="2" t="s">
        <v>207</v>
      </c>
      <c r="G3" s="88" t="s">
        <v>304</v>
      </c>
    </row>
    <row r="4" spans="1:7" ht="5.0999999999999996" customHeight="1">
      <c r="A4" s="89"/>
      <c r="B4" s="4"/>
      <c r="C4" s="4"/>
      <c r="D4" s="4"/>
      <c r="E4" s="4"/>
      <c r="F4" s="4"/>
      <c r="G4" s="4"/>
    </row>
    <row r="5" spans="1:7">
      <c r="A5" s="93" t="s">
        <v>396</v>
      </c>
      <c r="B5" s="7">
        <f>B6+B16+B25+B36</f>
        <v>0</v>
      </c>
      <c r="C5" s="7">
        <f t="shared" ref="C5:G5" si="0">C6+C16+C25+C36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</row>
    <row r="6" spans="1:7">
      <c r="A6" s="72" t="s">
        <v>397</v>
      </c>
      <c r="B6" s="7">
        <f>SUM(B7:B14)</f>
        <v>0</v>
      </c>
      <c r="C6" s="7">
        <f t="shared" ref="C6:G6" si="1">SUM(C7:C14)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</row>
    <row r="7" spans="1:7">
      <c r="A7" s="68" t="s">
        <v>398</v>
      </c>
      <c r="B7" s="9"/>
      <c r="C7" s="9"/>
      <c r="D7" s="9"/>
      <c r="E7" s="9"/>
      <c r="F7" s="9"/>
      <c r="G7" s="9">
        <f>D7-E7</f>
        <v>0</v>
      </c>
    </row>
    <row r="8" spans="1:7">
      <c r="A8" s="68" t="s">
        <v>399</v>
      </c>
      <c r="B8" s="9"/>
      <c r="C8" s="9"/>
      <c r="D8" s="9"/>
      <c r="E8" s="9"/>
      <c r="F8" s="9"/>
      <c r="G8" s="9">
        <f t="shared" ref="G8:G71" si="2">D8-E8</f>
        <v>0</v>
      </c>
    </row>
    <row r="9" spans="1:7">
      <c r="A9" s="68" t="s">
        <v>400</v>
      </c>
      <c r="B9" s="9"/>
      <c r="C9" s="9"/>
      <c r="D9" s="9"/>
      <c r="E9" s="9"/>
      <c r="F9" s="9"/>
      <c r="G9" s="9">
        <f t="shared" si="2"/>
        <v>0</v>
      </c>
    </row>
    <row r="10" spans="1:7">
      <c r="A10" s="68" t="s">
        <v>401</v>
      </c>
      <c r="B10" s="9"/>
      <c r="C10" s="9"/>
      <c r="D10" s="9"/>
      <c r="E10" s="9"/>
      <c r="F10" s="9"/>
      <c r="G10" s="9">
        <f t="shared" si="2"/>
        <v>0</v>
      </c>
    </row>
    <row r="11" spans="1:7">
      <c r="A11" s="68" t="s">
        <v>402</v>
      </c>
      <c r="B11" s="9"/>
      <c r="C11" s="9"/>
      <c r="D11" s="9"/>
      <c r="E11" s="9"/>
      <c r="F11" s="9"/>
      <c r="G11" s="9">
        <f t="shared" si="2"/>
        <v>0</v>
      </c>
    </row>
    <row r="12" spans="1:7">
      <c r="A12" s="68" t="s">
        <v>403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68" t="s">
        <v>404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68" t="s">
        <v>405</v>
      </c>
      <c r="B14" s="9"/>
      <c r="C14" s="9"/>
      <c r="D14" s="9"/>
      <c r="E14" s="9"/>
      <c r="F14" s="9"/>
      <c r="G14" s="9">
        <f t="shared" si="2"/>
        <v>0</v>
      </c>
    </row>
    <row r="15" spans="1:7" ht="5.0999999999999996" customHeight="1">
      <c r="A15" s="72"/>
      <c r="B15" s="7"/>
      <c r="C15" s="7"/>
      <c r="D15" s="7"/>
      <c r="E15" s="7"/>
      <c r="F15" s="7"/>
      <c r="G15" s="7"/>
    </row>
    <row r="16" spans="1:7">
      <c r="A16" s="72" t="s">
        <v>406</v>
      </c>
      <c r="B16" s="7">
        <f>SUM(B17:B23)</f>
        <v>0</v>
      </c>
      <c r="C16" s="7">
        <f t="shared" ref="C16:F16" si="3">SUM(C17:C23)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2"/>
        <v>0</v>
      </c>
    </row>
    <row r="17" spans="1:7">
      <c r="A17" s="68" t="s">
        <v>407</v>
      </c>
      <c r="B17" s="9"/>
      <c r="C17" s="9"/>
      <c r="D17" s="9"/>
      <c r="E17" s="9"/>
      <c r="F17" s="9"/>
      <c r="G17" s="9">
        <f t="shared" si="2"/>
        <v>0</v>
      </c>
    </row>
    <row r="18" spans="1:7">
      <c r="A18" s="68" t="s">
        <v>408</v>
      </c>
      <c r="B18" s="9"/>
      <c r="C18" s="9"/>
      <c r="D18" s="9"/>
      <c r="E18" s="9"/>
      <c r="F18" s="9"/>
      <c r="G18" s="9">
        <f t="shared" si="2"/>
        <v>0</v>
      </c>
    </row>
    <row r="19" spans="1:7">
      <c r="A19" s="68" t="s">
        <v>409</v>
      </c>
      <c r="B19" s="9"/>
      <c r="C19" s="9"/>
      <c r="D19" s="9"/>
      <c r="E19" s="9"/>
      <c r="F19" s="9"/>
      <c r="G19" s="9">
        <f t="shared" si="2"/>
        <v>0</v>
      </c>
    </row>
    <row r="20" spans="1:7">
      <c r="A20" s="68" t="s">
        <v>410</v>
      </c>
      <c r="B20" s="9"/>
      <c r="C20" s="9"/>
      <c r="D20" s="9"/>
      <c r="E20" s="9"/>
      <c r="F20" s="9"/>
      <c r="G20" s="9">
        <f t="shared" si="2"/>
        <v>0</v>
      </c>
    </row>
    <row r="21" spans="1:7">
      <c r="A21" s="68" t="s">
        <v>411</v>
      </c>
      <c r="B21" s="9"/>
      <c r="C21" s="9"/>
      <c r="D21" s="9"/>
      <c r="E21" s="9"/>
      <c r="F21" s="9"/>
      <c r="G21" s="9">
        <f t="shared" si="2"/>
        <v>0</v>
      </c>
    </row>
    <row r="22" spans="1:7">
      <c r="A22" s="68" t="s">
        <v>412</v>
      </c>
      <c r="B22" s="9"/>
      <c r="C22" s="9"/>
      <c r="D22" s="9"/>
      <c r="E22" s="9"/>
      <c r="F22" s="9"/>
      <c r="G22" s="9">
        <f t="shared" si="2"/>
        <v>0</v>
      </c>
    </row>
    <row r="23" spans="1:7">
      <c r="A23" s="68" t="s">
        <v>413</v>
      </c>
      <c r="B23" s="9"/>
      <c r="C23" s="9"/>
      <c r="D23" s="9"/>
      <c r="E23" s="9"/>
      <c r="F23" s="9"/>
      <c r="G23" s="9">
        <f t="shared" si="2"/>
        <v>0</v>
      </c>
    </row>
    <row r="24" spans="1:7" ht="5.0999999999999996" customHeight="1">
      <c r="A24" s="72"/>
      <c r="B24" s="7"/>
      <c r="C24" s="7"/>
      <c r="D24" s="7"/>
      <c r="E24" s="7"/>
      <c r="F24" s="7"/>
      <c r="G24" s="7"/>
    </row>
    <row r="25" spans="1:7">
      <c r="A25" s="72" t="s">
        <v>414</v>
      </c>
      <c r="B25" s="7">
        <f>SUM(B26:B34)</f>
        <v>0</v>
      </c>
      <c r="C25" s="7">
        <f t="shared" ref="C25:F25" si="4">SUM(C26:C34)</f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2"/>
        <v>0</v>
      </c>
    </row>
    <row r="26" spans="1:7">
      <c r="A26" s="68" t="s">
        <v>415</v>
      </c>
      <c r="B26" s="9"/>
      <c r="C26" s="9"/>
      <c r="D26" s="9"/>
      <c r="E26" s="9"/>
      <c r="F26" s="9"/>
      <c r="G26" s="9">
        <f t="shared" si="2"/>
        <v>0</v>
      </c>
    </row>
    <row r="27" spans="1:7">
      <c r="A27" s="68" t="s">
        <v>416</v>
      </c>
      <c r="B27" s="9"/>
      <c r="C27" s="9"/>
      <c r="D27" s="9"/>
      <c r="E27" s="9"/>
      <c r="F27" s="9"/>
      <c r="G27" s="9">
        <f t="shared" si="2"/>
        <v>0</v>
      </c>
    </row>
    <row r="28" spans="1:7">
      <c r="A28" s="68" t="s">
        <v>417</v>
      </c>
      <c r="B28" s="9"/>
      <c r="C28" s="9"/>
      <c r="D28" s="9"/>
      <c r="E28" s="9"/>
      <c r="F28" s="9"/>
      <c r="G28" s="9">
        <f t="shared" si="2"/>
        <v>0</v>
      </c>
    </row>
    <row r="29" spans="1:7">
      <c r="A29" s="68" t="s">
        <v>418</v>
      </c>
      <c r="B29" s="9"/>
      <c r="C29" s="9"/>
      <c r="D29" s="9"/>
      <c r="E29" s="9"/>
      <c r="F29" s="9"/>
      <c r="G29" s="9">
        <f t="shared" si="2"/>
        <v>0</v>
      </c>
    </row>
    <row r="30" spans="1:7">
      <c r="A30" s="68" t="s">
        <v>419</v>
      </c>
      <c r="B30" s="9"/>
      <c r="C30" s="9"/>
      <c r="D30" s="9"/>
      <c r="E30" s="9"/>
      <c r="F30" s="9"/>
      <c r="G30" s="9">
        <f t="shared" si="2"/>
        <v>0</v>
      </c>
    </row>
    <row r="31" spans="1:7">
      <c r="A31" s="68" t="s">
        <v>420</v>
      </c>
      <c r="B31" s="9"/>
      <c r="C31" s="9"/>
      <c r="D31" s="9"/>
      <c r="E31" s="9"/>
      <c r="F31" s="9"/>
      <c r="G31" s="9">
        <f t="shared" si="2"/>
        <v>0</v>
      </c>
    </row>
    <row r="32" spans="1:7">
      <c r="A32" s="68" t="s">
        <v>421</v>
      </c>
      <c r="B32" s="9"/>
      <c r="C32" s="9"/>
      <c r="D32" s="9"/>
      <c r="E32" s="9"/>
      <c r="F32" s="9"/>
      <c r="G32" s="9">
        <f t="shared" si="2"/>
        <v>0</v>
      </c>
    </row>
    <row r="33" spans="1:7">
      <c r="A33" s="68" t="s">
        <v>422</v>
      </c>
      <c r="B33" s="9"/>
      <c r="C33" s="9"/>
      <c r="D33" s="9"/>
      <c r="E33" s="9"/>
      <c r="F33" s="9"/>
      <c r="G33" s="9">
        <f t="shared" si="2"/>
        <v>0</v>
      </c>
    </row>
    <row r="34" spans="1:7">
      <c r="A34" s="68" t="s">
        <v>423</v>
      </c>
      <c r="B34" s="9"/>
      <c r="C34" s="9"/>
      <c r="D34" s="9"/>
      <c r="E34" s="9"/>
      <c r="F34" s="9"/>
      <c r="G34" s="9">
        <f t="shared" si="2"/>
        <v>0</v>
      </c>
    </row>
    <row r="35" spans="1:7" ht="5.0999999999999996" customHeight="1">
      <c r="A35" s="72"/>
      <c r="B35" s="7"/>
      <c r="C35" s="7"/>
      <c r="D35" s="7"/>
      <c r="E35" s="7"/>
      <c r="F35" s="7"/>
      <c r="G35" s="7"/>
    </row>
    <row r="36" spans="1:7">
      <c r="A36" s="93" t="s">
        <v>424</v>
      </c>
      <c r="B36" s="7">
        <f>SUM(B37:B40)</f>
        <v>0</v>
      </c>
      <c r="C36" s="7">
        <f t="shared" ref="C36:F36" si="5">SUM(C37:C40)</f>
        <v>0</v>
      </c>
      <c r="D36" s="7">
        <f t="shared" si="5"/>
        <v>0</v>
      </c>
      <c r="E36" s="7">
        <f t="shared" si="5"/>
        <v>0</v>
      </c>
      <c r="F36" s="7">
        <f t="shared" si="5"/>
        <v>0</v>
      </c>
      <c r="G36" s="7">
        <f t="shared" si="2"/>
        <v>0</v>
      </c>
    </row>
    <row r="37" spans="1:7">
      <c r="A37" s="68" t="s">
        <v>425</v>
      </c>
      <c r="B37" s="9"/>
      <c r="C37" s="9"/>
      <c r="D37" s="9"/>
      <c r="E37" s="9"/>
      <c r="F37" s="9"/>
      <c r="G37" s="9">
        <f t="shared" si="2"/>
        <v>0</v>
      </c>
    </row>
    <row r="38" spans="1:7" ht="22.5">
      <c r="A38" s="71" t="s">
        <v>426</v>
      </c>
      <c r="B38" s="9"/>
      <c r="C38" s="9"/>
      <c r="D38" s="9"/>
      <c r="E38" s="9"/>
      <c r="F38" s="9"/>
      <c r="G38" s="9">
        <f t="shared" si="2"/>
        <v>0</v>
      </c>
    </row>
    <row r="39" spans="1:7">
      <c r="A39" s="68" t="s">
        <v>427</v>
      </c>
      <c r="B39" s="9"/>
      <c r="C39" s="9"/>
      <c r="D39" s="9"/>
      <c r="E39" s="9"/>
      <c r="F39" s="9"/>
      <c r="G39" s="9">
        <f t="shared" si="2"/>
        <v>0</v>
      </c>
    </row>
    <row r="40" spans="1:7">
      <c r="A40" s="68" t="s">
        <v>428</v>
      </c>
      <c r="B40" s="9"/>
      <c r="C40" s="9"/>
      <c r="D40" s="9"/>
      <c r="E40" s="9"/>
      <c r="F40" s="9"/>
      <c r="G40" s="9">
        <f t="shared" si="2"/>
        <v>0</v>
      </c>
    </row>
    <row r="41" spans="1:7" ht="5.0999999999999996" customHeight="1">
      <c r="A41" s="72"/>
      <c r="B41" s="7"/>
      <c r="C41" s="7"/>
      <c r="D41" s="7"/>
      <c r="E41" s="7"/>
      <c r="F41" s="7"/>
      <c r="G41" s="7"/>
    </row>
    <row r="42" spans="1:7">
      <c r="A42" s="72" t="s">
        <v>429</v>
      </c>
      <c r="B42" s="7">
        <f>B43+B53+B62+B73</f>
        <v>53185752.07</v>
      </c>
      <c r="C42" s="7">
        <f t="shared" ref="C42:F42" si="6">C43+C53+C62+C73</f>
        <v>5312710.9700000007</v>
      </c>
      <c r="D42" s="7">
        <f t="shared" si="6"/>
        <v>58498463.039999992</v>
      </c>
      <c r="E42" s="7">
        <f t="shared" si="6"/>
        <v>58498463.039999992</v>
      </c>
      <c r="F42" s="7">
        <f t="shared" si="6"/>
        <v>58498463.039999992</v>
      </c>
      <c r="G42" s="7">
        <f t="shared" si="2"/>
        <v>0</v>
      </c>
    </row>
    <row r="43" spans="1:7">
      <c r="A43" s="72" t="s">
        <v>397</v>
      </c>
      <c r="B43" s="7">
        <f>SUM(B44:B51)</f>
        <v>53185752.07</v>
      </c>
      <c r="C43" s="7">
        <f t="shared" ref="C43:F43" si="7">SUM(C44:C51)</f>
        <v>5312710.9700000007</v>
      </c>
      <c r="D43" s="7">
        <f t="shared" si="7"/>
        <v>58498463.039999992</v>
      </c>
      <c r="E43" s="7">
        <f t="shared" si="7"/>
        <v>58498463.039999992</v>
      </c>
      <c r="F43" s="7">
        <f t="shared" si="7"/>
        <v>58498463.039999992</v>
      </c>
      <c r="G43" s="7">
        <f t="shared" si="2"/>
        <v>0</v>
      </c>
    </row>
    <row r="44" spans="1:7">
      <c r="A44" s="68" t="s">
        <v>398</v>
      </c>
      <c r="B44" s="9"/>
      <c r="C44" s="9"/>
      <c r="D44" s="9"/>
      <c r="E44" s="9"/>
      <c r="F44" s="9"/>
      <c r="G44" s="9">
        <f t="shared" si="2"/>
        <v>0</v>
      </c>
    </row>
    <row r="45" spans="1:7">
      <c r="A45" s="68" t="s">
        <v>399</v>
      </c>
      <c r="B45" s="9"/>
      <c r="C45" s="9"/>
      <c r="D45" s="9"/>
      <c r="E45" s="9"/>
      <c r="F45" s="9"/>
      <c r="G45" s="9">
        <f t="shared" si="2"/>
        <v>0</v>
      </c>
    </row>
    <row r="46" spans="1:7">
      <c r="A46" s="68" t="s">
        <v>400</v>
      </c>
      <c r="B46" s="9"/>
      <c r="C46" s="9"/>
      <c r="D46" s="9"/>
      <c r="E46" s="9"/>
      <c r="F46" s="9"/>
      <c r="G46" s="9">
        <f t="shared" si="2"/>
        <v>0</v>
      </c>
    </row>
    <row r="47" spans="1:7">
      <c r="A47" s="68" t="s">
        <v>401</v>
      </c>
      <c r="B47" s="9"/>
      <c r="C47" s="9"/>
      <c r="D47" s="9"/>
      <c r="E47" s="9"/>
      <c r="F47" s="9"/>
      <c r="G47" s="9">
        <f t="shared" si="2"/>
        <v>0</v>
      </c>
    </row>
    <row r="48" spans="1:7">
      <c r="A48" s="68" t="s">
        <v>402</v>
      </c>
      <c r="B48" s="9"/>
      <c r="C48" s="9"/>
      <c r="D48" s="9"/>
      <c r="E48" s="9"/>
      <c r="F48" s="9"/>
      <c r="G48" s="9">
        <f t="shared" si="2"/>
        <v>0</v>
      </c>
    </row>
    <row r="49" spans="1:7">
      <c r="A49" s="68" t="s">
        <v>403</v>
      </c>
      <c r="B49" s="9"/>
      <c r="C49" s="9"/>
      <c r="D49" s="9"/>
      <c r="E49" s="9"/>
      <c r="F49" s="9"/>
      <c r="G49" s="9">
        <f t="shared" si="2"/>
        <v>0</v>
      </c>
    </row>
    <row r="50" spans="1:7">
      <c r="A50" s="68" t="s">
        <v>404</v>
      </c>
      <c r="B50" s="9">
        <v>53185752.07</v>
      </c>
      <c r="C50" s="9">
        <v>5312710.9700000007</v>
      </c>
      <c r="D50" s="9">
        <v>58498463.039999992</v>
      </c>
      <c r="E50" s="9">
        <v>58498463.039999992</v>
      </c>
      <c r="F50" s="9">
        <v>58498463.039999992</v>
      </c>
      <c r="G50" s="9">
        <v>0</v>
      </c>
    </row>
    <row r="51" spans="1:7">
      <c r="A51" s="68" t="s">
        <v>405</v>
      </c>
      <c r="B51" s="9"/>
      <c r="C51" s="9"/>
      <c r="D51" s="9"/>
      <c r="E51" s="9"/>
      <c r="F51" s="9"/>
      <c r="G51" s="9">
        <f t="shared" si="2"/>
        <v>0</v>
      </c>
    </row>
    <row r="52" spans="1:7" ht="5.0999999999999996" customHeight="1">
      <c r="A52" s="72"/>
      <c r="B52" s="7"/>
      <c r="C52" s="7"/>
      <c r="D52" s="7"/>
      <c r="E52" s="7"/>
      <c r="F52" s="7"/>
      <c r="G52" s="7"/>
    </row>
    <row r="53" spans="1:7">
      <c r="A53" s="72" t="s">
        <v>406</v>
      </c>
      <c r="B53" s="7">
        <f>SUM(B54:B60)</f>
        <v>0</v>
      </c>
      <c r="C53" s="7">
        <f t="shared" ref="C53:F53" si="8">SUM(C54:C60)</f>
        <v>0</v>
      </c>
      <c r="D53" s="7">
        <f t="shared" si="8"/>
        <v>0</v>
      </c>
      <c r="E53" s="7">
        <f t="shared" si="8"/>
        <v>0</v>
      </c>
      <c r="F53" s="7">
        <f t="shared" si="8"/>
        <v>0</v>
      </c>
      <c r="G53" s="7">
        <f t="shared" si="2"/>
        <v>0</v>
      </c>
    </row>
    <row r="54" spans="1:7">
      <c r="A54" s="68" t="s">
        <v>407</v>
      </c>
      <c r="B54" s="9"/>
      <c r="C54" s="9"/>
      <c r="D54" s="9"/>
      <c r="E54" s="9"/>
      <c r="F54" s="9"/>
      <c r="G54" s="9">
        <f t="shared" si="2"/>
        <v>0</v>
      </c>
    </row>
    <row r="55" spans="1:7">
      <c r="A55" s="68" t="s">
        <v>408</v>
      </c>
      <c r="B55" s="9"/>
      <c r="C55" s="9"/>
      <c r="D55" s="9"/>
      <c r="E55" s="9"/>
      <c r="F55" s="9"/>
      <c r="G55" s="9">
        <f t="shared" si="2"/>
        <v>0</v>
      </c>
    </row>
    <row r="56" spans="1:7">
      <c r="A56" s="68" t="s">
        <v>409</v>
      </c>
      <c r="B56" s="9"/>
      <c r="C56" s="9"/>
      <c r="D56" s="9"/>
      <c r="E56" s="9"/>
      <c r="F56" s="9"/>
      <c r="G56" s="9">
        <f t="shared" si="2"/>
        <v>0</v>
      </c>
    </row>
    <row r="57" spans="1:7">
      <c r="A57" s="68" t="s">
        <v>410</v>
      </c>
      <c r="B57" s="9"/>
      <c r="C57" s="9"/>
      <c r="D57" s="9"/>
      <c r="E57" s="9"/>
      <c r="F57" s="9"/>
      <c r="G57" s="9">
        <f t="shared" si="2"/>
        <v>0</v>
      </c>
    </row>
    <row r="58" spans="1:7">
      <c r="A58" s="68" t="s">
        <v>411</v>
      </c>
      <c r="B58" s="9"/>
      <c r="C58" s="9"/>
      <c r="D58" s="9"/>
      <c r="E58" s="9"/>
      <c r="F58" s="9"/>
      <c r="G58" s="9">
        <f t="shared" si="2"/>
        <v>0</v>
      </c>
    </row>
    <row r="59" spans="1:7">
      <c r="A59" s="68" t="s">
        <v>412</v>
      </c>
      <c r="B59" s="9"/>
      <c r="C59" s="9"/>
      <c r="D59" s="9"/>
      <c r="E59" s="9"/>
      <c r="F59" s="9"/>
      <c r="G59" s="9">
        <f t="shared" si="2"/>
        <v>0</v>
      </c>
    </row>
    <row r="60" spans="1:7">
      <c r="A60" s="68" t="s">
        <v>413</v>
      </c>
      <c r="B60" s="9"/>
      <c r="C60" s="9"/>
      <c r="D60" s="9"/>
      <c r="E60" s="9"/>
      <c r="F60" s="9"/>
      <c r="G60" s="9">
        <f t="shared" si="2"/>
        <v>0</v>
      </c>
    </row>
    <row r="61" spans="1:7" ht="5.0999999999999996" customHeight="1">
      <c r="A61" s="72"/>
      <c r="B61" s="7"/>
      <c r="C61" s="7"/>
      <c r="D61" s="7"/>
      <c r="E61" s="7"/>
      <c r="F61" s="7"/>
      <c r="G61" s="7"/>
    </row>
    <row r="62" spans="1:7">
      <c r="A62" s="72" t="s">
        <v>414</v>
      </c>
      <c r="B62" s="7">
        <f>SUM(B63:B71)</f>
        <v>0</v>
      </c>
      <c r="C62" s="7">
        <f t="shared" ref="C62:F62" si="9">SUM(C63:C71)</f>
        <v>0</v>
      </c>
      <c r="D62" s="7">
        <f t="shared" si="9"/>
        <v>0</v>
      </c>
      <c r="E62" s="7">
        <f t="shared" si="9"/>
        <v>0</v>
      </c>
      <c r="F62" s="7">
        <f t="shared" si="9"/>
        <v>0</v>
      </c>
      <c r="G62" s="7">
        <f t="shared" si="2"/>
        <v>0</v>
      </c>
    </row>
    <row r="63" spans="1:7">
      <c r="A63" s="68" t="s">
        <v>415</v>
      </c>
      <c r="B63" s="9"/>
      <c r="C63" s="9"/>
      <c r="D63" s="9"/>
      <c r="E63" s="9"/>
      <c r="F63" s="9"/>
      <c r="G63" s="9">
        <f t="shared" si="2"/>
        <v>0</v>
      </c>
    </row>
    <row r="64" spans="1:7">
      <c r="A64" s="68" t="s">
        <v>416</v>
      </c>
      <c r="B64" s="9"/>
      <c r="C64" s="9"/>
      <c r="D64" s="9"/>
      <c r="E64" s="9"/>
      <c r="F64" s="9"/>
      <c r="G64" s="9">
        <f t="shared" si="2"/>
        <v>0</v>
      </c>
    </row>
    <row r="65" spans="1:7">
      <c r="A65" s="68" t="s">
        <v>417</v>
      </c>
      <c r="B65" s="9"/>
      <c r="C65" s="9"/>
      <c r="D65" s="9"/>
      <c r="E65" s="9"/>
      <c r="F65" s="9"/>
      <c r="G65" s="9">
        <f t="shared" si="2"/>
        <v>0</v>
      </c>
    </row>
    <row r="66" spans="1:7">
      <c r="A66" s="68" t="s">
        <v>418</v>
      </c>
      <c r="B66" s="9"/>
      <c r="C66" s="9"/>
      <c r="D66" s="9"/>
      <c r="E66" s="9"/>
      <c r="F66" s="9"/>
      <c r="G66" s="9">
        <f t="shared" si="2"/>
        <v>0</v>
      </c>
    </row>
    <row r="67" spans="1:7">
      <c r="A67" s="68" t="s">
        <v>419</v>
      </c>
      <c r="B67" s="9"/>
      <c r="C67" s="9"/>
      <c r="D67" s="9"/>
      <c r="E67" s="9"/>
      <c r="F67" s="9"/>
      <c r="G67" s="9">
        <f t="shared" si="2"/>
        <v>0</v>
      </c>
    </row>
    <row r="68" spans="1:7">
      <c r="A68" s="68" t="s">
        <v>420</v>
      </c>
      <c r="B68" s="9"/>
      <c r="C68" s="9"/>
      <c r="D68" s="9"/>
      <c r="E68" s="9"/>
      <c r="F68" s="9"/>
      <c r="G68" s="9">
        <f t="shared" si="2"/>
        <v>0</v>
      </c>
    </row>
    <row r="69" spans="1:7">
      <c r="A69" s="68" t="s">
        <v>421</v>
      </c>
      <c r="B69" s="9"/>
      <c r="C69" s="9"/>
      <c r="D69" s="9"/>
      <c r="E69" s="9"/>
      <c r="F69" s="9"/>
      <c r="G69" s="9">
        <f t="shared" si="2"/>
        <v>0</v>
      </c>
    </row>
    <row r="70" spans="1:7">
      <c r="A70" s="68" t="s">
        <v>422</v>
      </c>
      <c r="B70" s="9"/>
      <c r="C70" s="9"/>
      <c r="D70" s="9"/>
      <c r="E70" s="9"/>
      <c r="F70" s="9"/>
      <c r="G70" s="9">
        <f t="shared" si="2"/>
        <v>0</v>
      </c>
    </row>
    <row r="71" spans="1:7">
      <c r="A71" s="68" t="s">
        <v>423</v>
      </c>
      <c r="B71" s="9"/>
      <c r="C71" s="9"/>
      <c r="D71" s="9"/>
      <c r="E71" s="9"/>
      <c r="F71" s="9"/>
      <c r="G71" s="9">
        <f t="shared" si="2"/>
        <v>0</v>
      </c>
    </row>
    <row r="72" spans="1:7" ht="5.0999999999999996" customHeight="1">
      <c r="A72" s="72"/>
      <c r="B72" s="7"/>
      <c r="C72" s="7"/>
      <c r="D72" s="7"/>
      <c r="E72" s="7"/>
      <c r="F72" s="7"/>
      <c r="G72" s="7"/>
    </row>
    <row r="73" spans="1:7">
      <c r="A73" s="93" t="s">
        <v>424</v>
      </c>
      <c r="B73" s="7">
        <f>SUM(B74:B77)</f>
        <v>0</v>
      </c>
      <c r="C73" s="7">
        <f t="shared" ref="C73:F73" si="10">SUM(C74:C77)</f>
        <v>0</v>
      </c>
      <c r="D73" s="7">
        <f t="shared" si="10"/>
        <v>0</v>
      </c>
      <c r="E73" s="7">
        <f t="shared" si="10"/>
        <v>0</v>
      </c>
      <c r="F73" s="7">
        <f t="shared" si="10"/>
        <v>0</v>
      </c>
      <c r="G73" s="7">
        <f t="shared" ref="G73:G77" si="11">D73-E73</f>
        <v>0</v>
      </c>
    </row>
    <row r="74" spans="1:7">
      <c r="A74" s="68" t="s">
        <v>425</v>
      </c>
      <c r="B74" s="9"/>
      <c r="C74" s="9"/>
      <c r="D74" s="9"/>
      <c r="E74" s="9"/>
      <c r="F74" s="9"/>
      <c r="G74" s="9">
        <f t="shared" si="11"/>
        <v>0</v>
      </c>
    </row>
    <row r="75" spans="1:7" ht="22.5">
      <c r="A75" s="71" t="s">
        <v>426</v>
      </c>
      <c r="B75" s="9"/>
      <c r="C75" s="9"/>
      <c r="D75" s="9"/>
      <c r="E75" s="9"/>
      <c r="F75" s="9"/>
      <c r="G75" s="9">
        <f t="shared" si="11"/>
        <v>0</v>
      </c>
    </row>
    <row r="76" spans="1:7">
      <c r="A76" s="68" t="s">
        <v>427</v>
      </c>
      <c r="B76" s="9"/>
      <c r="C76" s="9"/>
      <c r="D76" s="9"/>
      <c r="E76" s="9"/>
      <c r="F76" s="9"/>
      <c r="G76" s="9">
        <f t="shared" si="11"/>
        <v>0</v>
      </c>
    </row>
    <row r="77" spans="1:7">
      <c r="A77" s="68" t="s">
        <v>428</v>
      </c>
      <c r="B77" s="9"/>
      <c r="C77" s="9"/>
      <c r="D77" s="9"/>
      <c r="E77" s="9"/>
      <c r="F77" s="9"/>
      <c r="G77" s="9">
        <f t="shared" si="11"/>
        <v>0</v>
      </c>
    </row>
    <row r="78" spans="1:7" ht="5.0999999999999996" customHeight="1">
      <c r="A78" s="72"/>
      <c r="B78" s="7"/>
      <c r="C78" s="7"/>
      <c r="D78" s="7"/>
      <c r="E78" s="7"/>
      <c r="F78" s="7"/>
      <c r="G78" s="7"/>
    </row>
    <row r="79" spans="1:7">
      <c r="A79" s="72" t="s">
        <v>380</v>
      </c>
      <c r="B79" s="7">
        <f>B5+B42</f>
        <v>53185752.07</v>
      </c>
      <c r="C79" s="7">
        <f t="shared" ref="C79:G79" si="12">C5+C42</f>
        <v>5312710.9700000007</v>
      </c>
      <c r="D79" s="7">
        <f t="shared" si="12"/>
        <v>58498463.039999992</v>
      </c>
      <c r="E79" s="7">
        <f t="shared" si="12"/>
        <v>58498463.039999992</v>
      </c>
      <c r="F79" s="7">
        <f t="shared" si="12"/>
        <v>58498463.039999992</v>
      </c>
      <c r="G79" s="7">
        <f t="shared" si="12"/>
        <v>0</v>
      </c>
    </row>
    <row r="80" spans="1:7" ht="5.0999999999999996" customHeight="1">
      <c r="A80" s="94"/>
      <c r="B80" s="60"/>
      <c r="C80" s="60"/>
      <c r="D80" s="60"/>
      <c r="E80" s="60"/>
      <c r="F80" s="60"/>
      <c r="G80" s="60"/>
    </row>
  </sheetData>
  <mergeCells count="2">
    <mergeCell ref="A1:G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8" customWidth="1"/>
    <col min="2" max="7" width="16.83203125" style="18" customWidth="1"/>
    <col min="8" max="16384" width="12" style="18"/>
  </cols>
  <sheetData>
    <row r="1" spans="1:7" ht="57" customHeight="1">
      <c r="A1" s="146" t="s">
        <v>556</v>
      </c>
      <c r="B1" s="147"/>
      <c r="C1" s="147"/>
      <c r="D1" s="147"/>
      <c r="E1" s="147"/>
      <c r="F1" s="147"/>
      <c r="G1" s="148"/>
    </row>
    <row r="2" spans="1:7">
      <c r="A2" s="92"/>
      <c r="B2" s="172" t="s">
        <v>299</v>
      </c>
      <c r="C2" s="172"/>
      <c r="D2" s="172"/>
      <c r="E2" s="172"/>
      <c r="F2" s="172"/>
      <c r="G2" s="87"/>
    </row>
    <row r="3" spans="1:7" ht="22.5">
      <c r="A3" s="64" t="s">
        <v>0</v>
      </c>
      <c r="B3" s="2" t="s">
        <v>300</v>
      </c>
      <c r="C3" s="2" t="s">
        <v>301</v>
      </c>
      <c r="D3" s="2" t="s">
        <v>302</v>
      </c>
      <c r="E3" s="2" t="s">
        <v>430</v>
      </c>
      <c r="F3" s="2" t="s">
        <v>207</v>
      </c>
      <c r="G3" s="20" t="s">
        <v>304</v>
      </c>
    </row>
    <row r="4" spans="1:7">
      <c r="A4" s="95" t="s">
        <v>431</v>
      </c>
      <c r="B4" s="96">
        <f>B5+B6+B7+B10+B11+B14</f>
        <v>0</v>
      </c>
      <c r="C4" s="96">
        <f t="shared" ref="C4:G4" si="0">C5+C6+C7+C10+C11+C14</f>
        <v>0</v>
      </c>
      <c r="D4" s="96">
        <f t="shared" si="0"/>
        <v>0</v>
      </c>
      <c r="E4" s="96">
        <f t="shared" si="0"/>
        <v>0</v>
      </c>
      <c r="F4" s="96">
        <f t="shared" si="0"/>
        <v>0</v>
      </c>
      <c r="G4" s="96">
        <f t="shared" si="0"/>
        <v>0</v>
      </c>
    </row>
    <row r="5" spans="1:7">
      <c r="A5" s="44" t="s">
        <v>432</v>
      </c>
      <c r="B5" s="7"/>
      <c r="C5" s="7"/>
      <c r="D5" s="7"/>
      <c r="E5" s="7"/>
      <c r="F5" s="7"/>
      <c r="G5" s="7">
        <f>D5-E5</f>
        <v>0</v>
      </c>
    </row>
    <row r="6" spans="1:7">
      <c r="A6" s="44" t="s">
        <v>433</v>
      </c>
      <c r="B6" s="7"/>
      <c r="C6" s="7"/>
      <c r="D6" s="7"/>
      <c r="E6" s="7"/>
      <c r="F6" s="7"/>
      <c r="G6" s="7">
        <f>D6-E6</f>
        <v>0</v>
      </c>
    </row>
    <row r="7" spans="1:7">
      <c r="A7" s="44" t="s">
        <v>434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>
      <c r="A8" s="71" t="s">
        <v>435</v>
      </c>
      <c r="B8" s="9"/>
      <c r="C8" s="9"/>
      <c r="D8" s="9"/>
      <c r="E8" s="9"/>
      <c r="F8" s="9"/>
      <c r="G8" s="9">
        <f t="shared" ref="G8:G14" si="2">D8-E8</f>
        <v>0</v>
      </c>
    </row>
    <row r="9" spans="1:7">
      <c r="A9" s="71" t="s">
        <v>436</v>
      </c>
      <c r="B9" s="9"/>
      <c r="C9" s="9"/>
      <c r="D9" s="9"/>
      <c r="E9" s="9"/>
      <c r="F9" s="9"/>
      <c r="G9" s="9">
        <f t="shared" si="2"/>
        <v>0</v>
      </c>
    </row>
    <row r="10" spans="1:7">
      <c r="A10" s="44" t="s">
        <v>437</v>
      </c>
      <c r="B10" s="7"/>
      <c r="C10" s="7"/>
      <c r="D10" s="7"/>
      <c r="E10" s="7"/>
      <c r="F10" s="7"/>
      <c r="G10" s="7">
        <f t="shared" si="2"/>
        <v>0</v>
      </c>
    </row>
    <row r="11" spans="1:7" ht="22.5">
      <c r="A11" s="44" t="s">
        <v>438</v>
      </c>
      <c r="B11" s="7">
        <f>SUM(B12:B13)</f>
        <v>0</v>
      </c>
      <c r="C11" s="7">
        <f t="shared" ref="C11:F11" si="3">SUM(C12:C13)</f>
        <v>0</v>
      </c>
      <c r="D11" s="7">
        <f t="shared" si="3"/>
        <v>0</v>
      </c>
      <c r="E11" s="7">
        <f t="shared" si="3"/>
        <v>0</v>
      </c>
      <c r="F11" s="7">
        <f t="shared" si="3"/>
        <v>0</v>
      </c>
      <c r="G11" s="7">
        <f t="shared" si="2"/>
        <v>0</v>
      </c>
    </row>
    <row r="12" spans="1:7">
      <c r="A12" s="71" t="s">
        <v>439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71" t="s">
        <v>440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44" t="s">
        <v>441</v>
      </c>
      <c r="B14" s="7"/>
      <c r="C14" s="7"/>
      <c r="D14" s="7"/>
      <c r="E14" s="7"/>
      <c r="F14" s="7"/>
      <c r="G14" s="7">
        <f t="shared" si="2"/>
        <v>0</v>
      </c>
    </row>
    <row r="15" spans="1:7">
      <c r="A15" s="44"/>
      <c r="B15" s="9"/>
      <c r="C15" s="9"/>
      <c r="D15" s="9"/>
      <c r="E15" s="9"/>
      <c r="F15" s="9"/>
      <c r="G15" s="9"/>
    </row>
    <row r="16" spans="1:7">
      <c r="A16" s="30" t="s">
        <v>442</v>
      </c>
      <c r="B16" s="7">
        <f>B17+B18+B19+B22+B23+B26</f>
        <v>53185752.07</v>
      </c>
      <c r="C16" s="7">
        <f t="shared" ref="C16:G16" si="4">C17+C18+C19+C22+C23+C26</f>
        <v>5312710.9700000007</v>
      </c>
      <c r="D16" s="7">
        <f t="shared" si="4"/>
        <v>58498463.039999992</v>
      </c>
      <c r="E16" s="7">
        <f t="shared" si="4"/>
        <v>58498463.039999992</v>
      </c>
      <c r="F16" s="7">
        <f t="shared" si="4"/>
        <v>58498463.039999992</v>
      </c>
      <c r="G16" s="7">
        <f t="shared" si="4"/>
        <v>0</v>
      </c>
    </row>
    <row r="17" spans="1:7">
      <c r="A17" s="44" t="s">
        <v>432</v>
      </c>
      <c r="B17" s="7"/>
      <c r="C17" s="7"/>
      <c r="D17" s="7"/>
      <c r="E17" s="7"/>
      <c r="F17" s="7"/>
      <c r="G17" s="7">
        <f t="shared" ref="G17:G26" si="5">D17-E17</f>
        <v>0</v>
      </c>
    </row>
    <row r="18" spans="1:7">
      <c r="A18" s="44" t="s">
        <v>433</v>
      </c>
      <c r="B18" s="7"/>
      <c r="C18" s="7"/>
      <c r="D18" s="7"/>
      <c r="E18" s="7"/>
      <c r="F18" s="7"/>
      <c r="G18" s="7">
        <f t="shared" si="5"/>
        <v>0</v>
      </c>
    </row>
    <row r="19" spans="1:7">
      <c r="A19" s="44" t="s">
        <v>434</v>
      </c>
      <c r="B19" s="7">
        <f>SUM(B20:B21)</f>
        <v>0</v>
      </c>
      <c r="C19" s="7">
        <f t="shared" ref="C19:F19" si="6">SUM(C20:C21)</f>
        <v>0</v>
      </c>
      <c r="D19" s="7">
        <f t="shared" si="6"/>
        <v>0</v>
      </c>
      <c r="E19" s="7">
        <f t="shared" si="6"/>
        <v>0</v>
      </c>
      <c r="F19" s="7">
        <f t="shared" si="6"/>
        <v>0</v>
      </c>
      <c r="G19" s="7">
        <f t="shared" si="5"/>
        <v>0</v>
      </c>
    </row>
    <row r="20" spans="1:7">
      <c r="A20" s="71" t="s">
        <v>435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71" t="s">
        <v>436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44" t="s">
        <v>437</v>
      </c>
      <c r="B22" s="7">
        <v>53185752.07</v>
      </c>
      <c r="C22" s="7">
        <v>5312710.9700000007</v>
      </c>
      <c r="D22" s="7">
        <v>58498463.039999992</v>
      </c>
      <c r="E22" s="7">
        <v>58498463.039999992</v>
      </c>
      <c r="F22" s="7">
        <v>58498463.039999992</v>
      </c>
      <c r="G22" s="7">
        <v>0</v>
      </c>
    </row>
    <row r="23" spans="1:7" ht="22.5">
      <c r="A23" s="44" t="s">
        <v>438</v>
      </c>
      <c r="B23" s="7">
        <f>SUM(B24:B25)</f>
        <v>0</v>
      </c>
      <c r="C23" s="7">
        <f t="shared" ref="C23:F23" si="7">SUM(C24:C25)</f>
        <v>0</v>
      </c>
      <c r="D23" s="7">
        <f t="shared" si="7"/>
        <v>0</v>
      </c>
      <c r="E23" s="7">
        <f t="shared" si="7"/>
        <v>0</v>
      </c>
      <c r="F23" s="7">
        <f t="shared" si="7"/>
        <v>0</v>
      </c>
      <c r="G23" s="7">
        <f t="shared" si="5"/>
        <v>0</v>
      </c>
    </row>
    <row r="24" spans="1:7">
      <c r="A24" s="71" t="s">
        <v>439</v>
      </c>
      <c r="B24" s="9"/>
      <c r="C24" s="9"/>
      <c r="D24" s="9"/>
      <c r="E24" s="9"/>
      <c r="F24" s="9"/>
      <c r="G24" s="9">
        <f t="shared" si="5"/>
        <v>0</v>
      </c>
    </row>
    <row r="25" spans="1:7">
      <c r="A25" s="71" t="s">
        <v>440</v>
      </c>
      <c r="B25" s="9"/>
      <c r="C25" s="9"/>
      <c r="D25" s="9"/>
      <c r="E25" s="9"/>
      <c r="F25" s="9"/>
      <c r="G25" s="9">
        <f t="shared" si="5"/>
        <v>0</v>
      </c>
    </row>
    <row r="26" spans="1:7">
      <c r="A26" s="44" t="s">
        <v>441</v>
      </c>
      <c r="B26" s="7"/>
      <c r="C26" s="7"/>
      <c r="D26" s="7"/>
      <c r="E26" s="7"/>
      <c r="F26" s="7"/>
      <c r="G26" s="7">
        <f t="shared" si="5"/>
        <v>0</v>
      </c>
    </row>
    <row r="27" spans="1:7">
      <c r="A27" s="30" t="s">
        <v>443</v>
      </c>
      <c r="B27" s="7">
        <f>B4+B16</f>
        <v>53185752.07</v>
      </c>
      <c r="C27" s="7">
        <f t="shared" ref="C27:G27" si="8">C4+C16</f>
        <v>5312710.9700000007</v>
      </c>
      <c r="D27" s="7">
        <f t="shared" si="8"/>
        <v>58498463.039999992</v>
      </c>
      <c r="E27" s="7">
        <f t="shared" si="8"/>
        <v>58498463.039999992</v>
      </c>
      <c r="F27" s="7">
        <f t="shared" si="8"/>
        <v>58498463.039999992</v>
      </c>
      <c r="G27" s="7">
        <f t="shared" si="8"/>
        <v>0</v>
      </c>
    </row>
    <row r="28" spans="1:7">
      <c r="A28" s="97"/>
      <c r="B28" s="16"/>
      <c r="C28" s="16"/>
      <c r="D28" s="16"/>
      <c r="E28" s="16"/>
      <c r="F28" s="16"/>
      <c r="G28" s="16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2017-01-11T17:17:46Z</dcterms:created>
  <dcterms:modified xsi:type="dcterms:W3CDTF">2018-02-21T14:13:13Z</dcterms:modified>
</cp:coreProperties>
</file>